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Desktop/"/>
    </mc:Choice>
  </mc:AlternateContent>
  <xr:revisionPtr revIDLastSave="0" documentId="13_ncr:1_{E22299FD-8E6B-2F4A-9775-9F53892A0561}" xr6:coauthVersionLast="45" xr6:coauthVersionMax="45" xr10:uidLastSave="{00000000-0000-0000-0000-000000000000}"/>
  <bookViews>
    <workbookView xWindow="0" yWindow="460" windowWidth="28800" windowHeight="14740" activeTab="4" xr2:uid="{00000000-000D-0000-FFFF-FFFF00000000}"/>
  </bookViews>
  <sheets>
    <sheet name="LCMS_cali" sheetId="10" r:id="rId1"/>
    <sheet name="Frac1" sheetId="1" r:id="rId2"/>
    <sheet name="Frac2" sheetId="2" r:id="rId3"/>
    <sheet name="IS_mix_nuc" sheetId="3" r:id="rId4"/>
    <sheet name="IS_mix_AA" sheetId="8" r:id="rId5"/>
    <sheet name="IS_mix_polar" sheetId="12" r:id="rId6"/>
    <sheet name="RT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2" l="1"/>
  <c r="O3" i="12"/>
  <c r="O4" i="12"/>
  <c r="O5" i="12"/>
  <c r="O6" i="12"/>
  <c r="O7" i="12"/>
  <c r="O8" i="12"/>
  <c r="O9" i="12"/>
  <c r="O5" i="8"/>
  <c r="O2" i="8"/>
  <c r="O3" i="8"/>
  <c r="O4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3" i="8"/>
  <c r="O2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3" i="3"/>
  <c r="O4" i="3"/>
  <c r="O5" i="3"/>
  <c r="F11" i="2"/>
  <c r="H11" i="2"/>
  <c r="L22" i="8"/>
  <c r="O24" i="8"/>
  <c r="N24" i="8"/>
  <c r="L24" i="8"/>
  <c r="N23" i="8"/>
  <c r="L23" i="8"/>
  <c r="O22" i="8"/>
  <c r="N22" i="8"/>
  <c r="C12" i="12" l="1"/>
  <c r="D12" i="12"/>
  <c r="E12" i="12"/>
  <c r="F12" i="12"/>
  <c r="C13" i="12"/>
  <c r="D13" i="12"/>
  <c r="E13" i="12"/>
  <c r="F13" i="12"/>
  <c r="C14" i="12"/>
  <c r="D14" i="12"/>
  <c r="E14" i="12"/>
  <c r="F14" i="12"/>
  <c r="F16" i="12" s="1"/>
  <c r="C15" i="12"/>
  <c r="D15" i="12"/>
  <c r="E15" i="12"/>
  <c r="F15" i="12"/>
  <c r="C16" i="12"/>
  <c r="D16" i="12"/>
  <c r="E16" i="12"/>
  <c r="B14" i="12"/>
  <c r="B13" i="12"/>
  <c r="B15" i="12"/>
  <c r="B12" i="12"/>
  <c r="AC83" i="2"/>
  <c r="AB83" i="2"/>
  <c r="AA83" i="2"/>
  <c r="Z83" i="2"/>
  <c r="AC83" i="1"/>
  <c r="AB83" i="1"/>
  <c r="AA83" i="1"/>
  <c r="Z83" i="1"/>
  <c r="D3" i="12"/>
  <c r="E3" i="12"/>
  <c r="F3" i="12"/>
  <c r="D4" i="12"/>
  <c r="E4" i="12"/>
  <c r="F4" i="12"/>
  <c r="E5" i="12"/>
  <c r="F5" i="12"/>
  <c r="D6" i="12"/>
  <c r="E6" i="12"/>
  <c r="F6" i="12"/>
  <c r="D7" i="12"/>
  <c r="E7" i="12"/>
  <c r="F7" i="12"/>
  <c r="D8" i="12"/>
  <c r="E8" i="12"/>
  <c r="F8" i="12"/>
  <c r="D9" i="12"/>
  <c r="E9" i="12"/>
  <c r="F9" i="12"/>
  <c r="F2" i="12"/>
  <c r="E2" i="12"/>
  <c r="D2" i="12"/>
  <c r="B16" i="12" l="1"/>
  <c r="D5" i="12"/>
  <c r="AC143" i="2"/>
  <c r="AB143" i="2"/>
  <c r="AA143" i="2"/>
  <c r="Z143" i="2"/>
  <c r="AC139" i="2"/>
  <c r="AB139" i="2"/>
  <c r="AA139" i="2"/>
  <c r="Z139" i="2"/>
  <c r="AC127" i="2"/>
  <c r="AB127" i="2"/>
  <c r="AA127" i="2"/>
  <c r="Z127" i="2"/>
  <c r="AC93" i="2"/>
  <c r="AB93" i="2"/>
  <c r="AA93" i="2"/>
  <c r="Z93" i="2"/>
  <c r="AC41" i="2"/>
  <c r="AB41" i="2"/>
  <c r="AA41" i="2"/>
  <c r="Z41" i="2"/>
  <c r="AC19" i="2"/>
  <c r="AB19" i="2"/>
  <c r="AA19" i="2"/>
  <c r="Z19" i="2"/>
  <c r="AC3" i="2"/>
  <c r="AB3" i="2"/>
  <c r="AA3" i="2"/>
  <c r="Z3" i="2"/>
  <c r="AC3" i="1"/>
  <c r="AB3" i="1"/>
  <c r="AA3" i="1"/>
  <c r="Z3" i="1"/>
  <c r="AC41" i="1"/>
  <c r="AB41" i="1"/>
  <c r="AA41" i="1"/>
  <c r="Z41" i="1"/>
  <c r="AC143" i="1"/>
  <c r="AB143" i="1"/>
  <c r="AA143" i="1"/>
  <c r="Z143" i="1"/>
  <c r="AC139" i="1"/>
  <c r="AB139" i="1"/>
  <c r="AA139" i="1"/>
  <c r="Z139" i="1"/>
  <c r="AC127" i="1"/>
  <c r="AB127" i="1"/>
  <c r="AA127" i="1"/>
  <c r="Z127" i="1"/>
  <c r="AC93" i="1"/>
  <c r="AB93" i="1"/>
  <c r="AA93" i="1"/>
  <c r="Z93" i="1"/>
  <c r="AC19" i="1"/>
  <c r="U17" i="1"/>
  <c r="AB19" i="1"/>
  <c r="AA19" i="1"/>
  <c r="Z19" i="1"/>
  <c r="D21" i="8"/>
  <c r="C25" i="8"/>
  <c r="F24" i="8"/>
  <c r="E24" i="8"/>
  <c r="D24" i="8"/>
  <c r="C24" i="8"/>
  <c r="B24" i="8"/>
  <c r="F23" i="8"/>
  <c r="F25" i="8" s="1"/>
  <c r="E23" i="8"/>
  <c r="D23" i="8"/>
  <c r="D25" i="8" s="1"/>
  <c r="C23" i="8"/>
  <c r="B23" i="8"/>
  <c r="B25" i="8" s="1"/>
  <c r="F22" i="8"/>
  <c r="E22" i="8"/>
  <c r="D22" i="8"/>
  <c r="C22" i="8"/>
  <c r="B22" i="8"/>
  <c r="F21" i="8"/>
  <c r="E21" i="8"/>
  <c r="C21" i="8"/>
  <c r="B21" i="8"/>
  <c r="F19" i="8"/>
  <c r="E19" i="8"/>
  <c r="D19" i="8"/>
  <c r="F18" i="8"/>
  <c r="E18" i="8"/>
  <c r="D18" i="8"/>
  <c r="F17" i="8"/>
  <c r="E17" i="8"/>
  <c r="D17" i="8"/>
  <c r="F16" i="8"/>
  <c r="E16" i="8"/>
  <c r="D16" i="8"/>
  <c r="F15" i="8"/>
  <c r="E15" i="8"/>
  <c r="D15" i="8"/>
  <c r="F14" i="8"/>
  <c r="E14" i="8"/>
  <c r="D14" i="8"/>
  <c r="F13" i="8"/>
  <c r="E13" i="8"/>
  <c r="D13" i="8"/>
  <c r="F12" i="8"/>
  <c r="E12" i="8"/>
  <c r="D12" i="8"/>
  <c r="F11" i="8"/>
  <c r="E11" i="8"/>
  <c r="D11" i="8"/>
  <c r="F10" i="8"/>
  <c r="E10" i="8"/>
  <c r="D10" i="8"/>
  <c r="F9" i="8"/>
  <c r="E9" i="8"/>
  <c r="D9" i="8"/>
  <c r="F8" i="8"/>
  <c r="E8" i="8"/>
  <c r="D8" i="8"/>
  <c r="F7" i="8"/>
  <c r="E7" i="8"/>
  <c r="D7" i="8"/>
  <c r="F6" i="8"/>
  <c r="E6" i="8"/>
  <c r="D6" i="8"/>
  <c r="F5" i="8"/>
  <c r="E5" i="8"/>
  <c r="D5" i="8"/>
  <c r="F4" i="8"/>
  <c r="E4" i="8"/>
  <c r="D4" i="8"/>
  <c r="F3" i="8"/>
  <c r="E3" i="8"/>
  <c r="D3" i="8"/>
  <c r="F2" i="8"/>
  <c r="E2" i="8"/>
  <c r="D2" i="8"/>
  <c r="O24" i="3"/>
  <c r="O23" i="3"/>
  <c r="O22" i="3"/>
  <c r="N24" i="3"/>
  <c r="L24" i="3"/>
  <c r="U171" i="2"/>
  <c r="T171" i="2"/>
  <c r="S171" i="2"/>
  <c r="R171" i="2"/>
  <c r="U159" i="2"/>
  <c r="T159" i="2"/>
  <c r="S159" i="2"/>
  <c r="R159" i="2"/>
  <c r="U157" i="2"/>
  <c r="T157" i="2"/>
  <c r="S157" i="2"/>
  <c r="R157" i="2"/>
  <c r="U151" i="2"/>
  <c r="T151" i="2"/>
  <c r="S151" i="2"/>
  <c r="R151" i="2"/>
  <c r="U147" i="2"/>
  <c r="T147" i="2"/>
  <c r="S147" i="2"/>
  <c r="R147" i="2"/>
  <c r="U145" i="2"/>
  <c r="T145" i="2"/>
  <c r="S145" i="2"/>
  <c r="R145" i="2"/>
  <c r="U141" i="2"/>
  <c r="T141" i="2"/>
  <c r="S141" i="2"/>
  <c r="R141" i="2"/>
  <c r="U129" i="2"/>
  <c r="T129" i="2"/>
  <c r="S129" i="2"/>
  <c r="R129" i="2"/>
  <c r="U125" i="2"/>
  <c r="T125" i="2"/>
  <c r="S125" i="2"/>
  <c r="R125" i="2"/>
  <c r="U123" i="2"/>
  <c r="T123" i="2"/>
  <c r="S123" i="2"/>
  <c r="R123" i="2"/>
  <c r="U117" i="2"/>
  <c r="T117" i="2"/>
  <c r="S117" i="2"/>
  <c r="R117" i="2"/>
  <c r="U101" i="2"/>
  <c r="T101" i="2"/>
  <c r="S101" i="2"/>
  <c r="R101" i="2"/>
  <c r="U91" i="2"/>
  <c r="T91" i="2"/>
  <c r="S91" i="2"/>
  <c r="R91" i="2"/>
  <c r="U89" i="2"/>
  <c r="T89" i="2"/>
  <c r="S89" i="2"/>
  <c r="R89" i="2"/>
  <c r="U29" i="2"/>
  <c r="T29" i="2"/>
  <c r="S29" i="2"/>
  <c r="R29" i="2"/>
  <c r="U27" i="2"/>
  <c r="T27" i="2"/>
  <c r="S27" i="2"/>
  <c r="R27" i="2"/>
  <c r="U23" i="2"/>
  <c r="T23" i="2"/>
  <c r="S23" i="2"/>
  <c r="R23" i="2"/>
  <c r="U17" i="2"/>
  <c r="T17" i="2"/>
  <c r="S17" i="2"/>
  <c r="R17" i="2"/>
  <c r="U171" i="1"/>
  <c r="T171" i="1"/>
  <c r="S171" i="1"/>
  <c r="R171" i="1"/>
  <c r="U159" i="1"/>
  <c r="T159" i="1"/>
  <c r="S159" i="1"/>
  <c r="R159" i="1"/>
  <c r="U157" i="1"/>
  <c r="T157" i="1"/>
  <c r="S157" i="1"/>
  <c r="R157" i="1"/>
  <c r="U151" i="1"/>
  <c r="T151" i="1"/>
  <c r="S151" i="1"/>
  <c r="R151" i="1"/>
  <c r="U147" i="1"/>
  <c r="T147" i="1"/>
  <c r="S147" i="1"/>
  <c r="R147" i="1"/>
  <c r="U145" i="1"/>
  <c r="T145" i="1"/>
  <c r="S145" i="1"/>
  <c r="R145" i="1"/>
  <c r="U141" i="1"/>
  <c r="T141" i="1"/>
  <c r="S141" i="1"/>
  <c r="R141" i="1"/>
  <c r="U129" i="1"/>
  <c r="T129" i="1"/>
  <c r="S129" i="1"/>
  <c r="R129" i="1"/>
  <c r="U125" i="1"/>
  <c r="T125" i="1"/>
  <c r="S125" i="1"/>
  <c r="R125" i="1"/>
  <c r="U123" i="1"/>
  <c r="T123" i="1"/>
  <c r="S123" i="1"/>
  <c r="R123" i="1"/>
  <c r="U117" i="1"/>
  <c r="T117" i="1"/>
  <c r="S117" i="1"/>
  <c r="R117" i="1"/>
  <c r="U101" i="1"/>
  <c r="T101" i="1"/>
  <c r="S101" i="1"/>
  <c r="R101" i="1"/>
  <c r="U91" i="1"/>
  <c r="T91" i="1"/>
  <c r="S91" i="1"/>
  <c r="R91" i="1"/>
  <c r="U89" i="1"/>
  <c r="T89" i="1"/>
  <c r="S89" i="1"/>
  <c r="R89" i="1"/>
  <c r="U29" i="1"/>
  <c r="T29" i="1"/>
  <c r="S29" i="1"/>
  <c r="R29" i="1"/>
  <c r="U27" i="1"/>
  <c r="T27" i="1"/>
  <c r="S27" i="1"/>
  <c r="R27" i="1"/>
  <c r="U23" i="1"/>
  <c r="T23" i="1"/>
  <c r="S23" i="1"/>
  <c r="R23" i="1"/>
  <c r="T17" i="1"/>
  <c r="S17" i="1"/>
  <c r="R17" i="1"/>
  <c r="N23" i="3"/>
  <c r="N22" i="3"/>
  <c r="L23" i="3"/>
  <c r="L22" i="3"/>
  <c r="M173" i="1"/>
  <c r="L173" i="1"/>
  <c r="M169" i="1"/>
  <c r="L169" i="1"/>
  <c r="M167" i="1"/>
  <c r="L167" i="1"/>
  <c r="M165" i="1"/>
  <c r="L165" i="1"/>
  <c r="M155" i="1"/>
  <c r="L155" i="1"/>
  <c r="M153" i="1"/>
  <c r="L153" i="1"/>
  <c r="M115" i="1"/>
  <c r="L115" i="1"/>
  <c r="M111" i="1"/>
  <c r="L111" i="1"/>
  <c r="M107" i="1"/>
  <c r="L107" i="1"/>
  <c r="M105" i="1"/>
  <c r="L105" i="1"/>
  <c r="M67" i="1"/>
  <c r="L67" i="1"/>
  <c r="M65" i="1"/>
  <c r="L65" i="1"/>
  <c r="M63" i="1"/>
  <c r="L63" i="1"/>
  <c r="M61" i="1"/>
  <c r="L61" i="1"/>
  <c r="M59" i="1"/>
  <c r="L59" i="1"/>
  <c r="M55" i="1"/>
  <c r="L55" i="1"/>
  <c r="M53" i="1"/>
  <c r="L53" i="1"/>
  <c r="M13" i="1"/>
  <c r="L13" i="1"/>
  <c r="M11" i="1"/>
  <c r="L11" i="1"/>
  <c r="M173" i="2"/>
  <c r="M169" i="2"/>
  <c r="M167" i="2"/>
  <c r="M165" i="2"/>
  <c r="M155" i="2"/>
  <c r="M153" i="2"/>
  <c r="M115" i="2"/>
  <c r="M111" i="2"/>
  <c r="M107" i="2"/>
  <c r="M105" i="2"/>
  <c r="M67" i="2"/>
  <c r="M65" i="2"/>
  <c r="M63" i="2"/>
  <c r="M61" i="2"/>
  <c r="M59" i="2"/>
  <c r="M55" i="2"/>
  <c r="M53" i="2"/>
  <c r="M13" i="2"/>
  <c r="M11" i="2"/>
  <c r="L173" i="2"/>
  <c r="L169" i="2"/>
  <c r="L167" i="2"/>
  <c r="L165" i="2"/>
  <c r="L155" i="2"/>
  <c r="L153" i="2"/>
  <c r="L115" i="2"/>
  <c r="L111" i="2"/>
  <c r="L107" i="2"/>
  <c r="L105" i="2"/>
  <c r="L67" i="2"/>
  <c r="L65" i="2"/>
  <c r="L63" i="2"/>
  <c r="L61" i="2"/>
  <c r="L59" i="2"/>
  <c r="L55" i="2"/>
  <c r="L53" i="2"/>
  <c r="L13" i="2"/>
  <c r="L11" i="2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" i="3"/>
  <c r="C26" i="3"/>
  <c r="D26" i="3"/>
  <c r="E26" i="3"/>
  <c r="B26" i="3"/>
  <c r="E25" i="3"/>
  <c r="E24" i="3"/>
  <c r="E23" i="3"/>
  <c r="E2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D2" i="3"/>
  <c r="D24" i="3"/>
  <c r="C24" i="3"/>
  <c r="B24" i="3"/>
  <c r="B23" i="3"/>
  <c r="D23" i="3"/>
  <c r="C23" i="3"/>
  <c r="D25" i="3"/>
  <c r="D2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C25" i="3"/>
  <c r="C22" i="3"/>
  <c r="B25" i="3"/>
  <c r="B22" i="3"/>
  <c r="K173" i="2"/>
  <c r="J173" i="2"/>
  <c r="K169" i="2"/>
  <c r="J169" i="2"/>
  <c r="K167" i="2"/>
  <c r="J167" i="2"/>
  <c r="K165" i="2"/>
  <c r="J165" i="2"/>
  <c r="K155" i="2"/>
  <c r="J155" i="2"/>
  <c r="K153" i="2"/>
  <c r="J153" i="2"/>
  <c r="K115" i="2"/>
  <c r="J115" i="2"/>
  <c r="K111" i="2"/>
  <c r="J111" i="2"/>
  <c r="K107" i="2"/>
  <c r="J107" i="2"/>
  <c r="K105" i="2"/>
  <c r="J105" i="2"/>
  <c r="K67" i="2"/>
  <c r="J67" i="2"/>
  <c r="K65" i="2"/>
  <c r="J65" i="2"/>
  <c r="K63" i="2"/>
  <c r="J63" i="2"/>
  <c r="K61" i="2"/>
  <c r="J61" i="2"/>
  <c r="K59" i="2"/>
  <c r="J59" i="2"/>
  <c r="K55" i="2"/>
  <c r="J55" i="2"/>
  <c r="K53" i="2"/>
  <c r="J53" i="2"/>
  <c r="K13" i="2"/>
  <c r="J13" i="2"/>
  <c r="K11" i="2"/>
  <c r="J11" i="2"/>
  <c r="K111" i="1"/>
  <c r="J111" i="1"/>
  <c r="K173" i="1"/>
  <c r="J173" i="1"/>
  <c r="K169" i="1"/>
  <c r="J169" i="1"/>
  <c r="K167" i="1"/>
  <c r="J167" i="1"/>
  <c r="K165" i="1"/>
  <c r="J165" i="1"/>
  <c r="K155" i="1"/>
  <c r="J155" i="1"/>
  <c r="K153" i="1"/>
  <c r="J153" i="1"/>
  <c r="K115" i="1"/>
  <c r="J115" i="1"/>
  <c r="K107" i="1"/>
  <c r="J107" i="1"/>
  <c r="K105" i="1"/>
  <c r="J105" i="1"/>
  <c r="K67" i="1"/>
  <c r="J67" i="1"/>
  <c r="K65" i="1"/>
  <c r="J65" i="1"/>
  <c r="K63" i="1"/>
  <c r="J63" i="1"/>
  <c r="K61" i="1"/>
  <c r="J61" i="1"/>
  <c r="K59" i="1"/>
  <c r="J59" i="1"/>
  <c r="K55" i="1"/>
  <c r="J55" i="1"/>
  <c r="K53" i="1"/>
  <c r="J53" i="1"/>
  <c r="K13" i="1"/>
  <c r="J13" i="1"/>
  <c r="K11" i="1"/>
  <c r="J11" i="1"/>
  <c r="G173" i="2"/>
  <c r="H173" i="2" s="1"/>
  <c r="F173" i="2"/>
  <c r="G171" i="2"/>
  <c r="F171" i="2"/>
  <c r="F169" i="2"/>
  <c r="G169" i="2" s="1"/>
  <c r="H169" i="2" s="1"/>
  <c r="G167" i="2"/>
  <c r="H167" i="2" s="1"/>
  <c r="F167" i="2"/>
  <c r="F165" i="2"/>
  <c r="G165" i="2" s="1"/>
  <c r="H165" i="2" s="1"/>
  <c r="G163" i="2"/>
  <c r="H163" i="2" s="1"/>
  <c r="F163" i="2"/>
  <c r="H161" i="2"/>
  <c r="G161" i="2"/>
  <c r="F161" i="2"/>
  <c r="F159" i="2"/>
  <c r="G159" i="2" s="1"/>
  <c r="G157" i="2"/>
  <c r="F157" i="2"/>
  <c r="G155" i="2"/>
  <c r="H155" i="2" s="1"/>
  <c r="F155" i="2"/>
  <c r="F153" i="2"/>
  <c r="G153" i="2" s="1"/>
  <c r="H153" i="2" s="1"/>
  <c r="G151" i="2"/>
  <c r="F151" i="2"/>
  <c r="G149" i="2"/>
  <c r="H149" i="2" s="1"/>
  <c r="F149" i="2"/>
  <c r="G147" i="2"/>
  <c r="F147" i="2"/>
  <c r="G145" i="2"/>
  <c r="F145" i="2"/>
  <c r="F143" i="2"/>
  <c r="G143" i="2" s="1"/>
  <c r="H143" i="2" s="1"/>
  <c r="F141" i="2"/>
  <c r="G141" i="2" s="1"/>
  <c r="G139" i="2"/>
  <c r="H139" i="2" s="1"/>
  <c r="F139" i="2"/>
  <c r="H137" i="2"/>
  <c r="G137" i="2"/>
  <c r="F137" i="2"/>
  <c r="G135" i="2"/>
  <c r="H135" i="2" s="1"/>
  <c r="F135" i="2"/>
  <c r="F133" i="2"/>
  <c r="G133" i="2" s="1"/>
  <c r="H133" i="2" s="1"/>
  <c r="G131" i="2"/>
  <c r="H131" i="2" s="1"/>
  <c r="F131" i="2"/>
  <c r="G129" i="2"/>
  <c r="F129" i="2"/>
  <c r="F127" i="2"/>
  <c r="G127" i="2" s="1"/>
  <c r="H127" i="2" s="1"/>
  <c r="F125" i="2"/>
  <c r="G125" i="2" s="1"/>
  <c r="F123" i="2"/>
  <c r="G123" i="2" s="1"/>
  <c r="G121" i="2"/>
  <c r="H121" i="2" s="1"/>
  <c r="F121" i="2"/>
  <c r="H119" i="2"/>
  <c r="G119" i="2"/>
  <c r="F119" i="2"/>
  <c r="F117" i="2"/>
  <c r="G117" i="2" s="1"/>
  <c r="G115" i="2"/>
  <c r="H115" i="2" s="1"/>
  <c r="F115" i="2"/>
  <c r="H113" i="2"/>
  <c r="G113" i="2"/>
  <c r="F113" i="2"/>
  <c r="G111" i="2"/>
  <c r="H111" i="2" s="1"/>
  <c r="F111" i="2"/>
  <c r="H109" i="2"/>
  <c r="G109" i="2"/>
  <c r="F109" i="2"/>
  <c r="G107" i="2"/>
  <c r="H107" i="2" s="1"/>
  <c r="F107" i="2"/>
  <c r="F105" i="2"/>
  <c r="G105" i="2" s="1"/>
  <c r="H105" i="2" s="1"/>
  <c r="G103" i="2"/>
  <c r="H103" i="2" s="1"/>
  <c r="F103" i="2"/>
  <c r="G101" i="2"/>
  <c r="F101" i="2"/>
  <c r="F99" i="2"/>
  <c r="G99" i="2" s="1"/>
  <c r="H99" i="2" s="1"/>
  <c r="G97" i="2"/>
  <c r="H97" i="2" s="1"/>
  <c r="F97" i="2"/>
  <c r="F95" i="2"/>
  <c r="G95" i="2" s="1"/>
  <c r="H95" i="2" s="1"/>
  <c r="G93" i="2"/>
  <c r="H93" i="2" s="1"/>
  <c r="F93" i="2"/>
  <c r="F91" i="2"/>
  <c r="G91" i="2" s="1"/>
  <c r="H91" i="2" s="1"/>
  <c r="G89" i="2"/>
  <c r="H89" i="2" s="1"/>
  <c r="F89" i="2"/>
  <c r="H87" i="2"/>
  <c r="G87" i="2"/>
  <c r="F87" i="2"/>
  <c r="G85" i="2"/>
  <c r="H85" i="2" s="1"/>
  <c r="F85" i="2"/>
  <c r="H83" i="2"/>
  <c r="G83" i="2"/>
  <c r="F83" i="2"/>
  <c r="G81" i="2"/>
  <c r="H81" i="2" s="1"/>
  <c r="F81" i="2"/>
  <c r="H79" i="2"/>
  <c r="G79" i="2"/>
  <c r="F79" i="2"/>
  <c r="G77" i="2"/>
  <c r="H77" i="2" s="1"/>
  <c r="F77" i="2"/>
  <c r="H75" i="2"/>
  <c r="G75" i="2"/>
  <c r="F75" i="2"/>
  <c r="G73" i="2"/>
  <c r="H73" i="2" s="1"/>
  <c r="F73" i="2"/>
  <c r="F71" i="2"/>
  <c r="G71" i="2" s="1"/>
  <c r="H71" i="2" s="1"/>
  <c r="G69" i="2"/>
  <c r="H69" i="2" s="1"/>
  <c r="F69" i="2"/>
  <c r="F67" i="2"/>
  <c r="G67" i="2" s="1"/>
  <c r="H67" i="2" s="1"/>
  <c r="G65" i="2"/>
  <c r="H65" i="2" s="1"/>
  <c r="F65" i="2"/>
  <c r="H63" i="2"/>
  <c r="G63" i="2"/>
  <c r="F63" i="2"/>
  <c r="G61" i="2"/>
  <c r="H61" i="2" s="1"/>
  <c r="F61" i="2"/>
  <c r="H59" i="2"/>
  <c r="G59" i="2"/>
  <c r="F59" i="2"/>
  <c r="G57" i="2"/>
  <c r="H57" i="2" s="1"/>
  <c r="F57" i="2"/>
  <c r="H55" i="2"/>
  <c r="G55" i="2"/>
  <c r="F55" i="2"/>
  <c r="G53" i="2"/>
  <c r="H53" i="2" s="1"/>
  <c r="F53" i="2"/>
  <c r="H51" i="2"/>
  <c r="G51" i="2"/>
  <c r="F51" i="2"/>
  <c r="G49" i="2"/>
  <c r="H49" i="2" s="1"/>
  <c r="F49" i="2"/>
  <c r="H47" i="2"/>
  <c r="G47" i="2"/>
  <c r="F47" i="2"/>
  <c r="G45" i="2"/>
  <c r="H45" i="2" s="1"/>
  <c r="F45" i="2"/>
  <c r="F43" i="2"/>
  <c r="G43" i="2" s="1"/>
  <c r="H43" i="2" s="1"/>
  <c r="G41" i="2"/>
  <c r="H41" i="2" s="1"/>
  <c r="F41" i="2"/>
  <c r="H39" i="2"/>
  <c r="G39" i="2"/>
  <c r="F39" i="2"/>
  <c r="G37" i="2"/>
  <c r="H37" i="2" s="1"/>
  <c r="F37" i="2"/>
  <c r="H35" i="2"/>
  <c r="G35" i="2"/>
  <c r="F35" i="2"/>
  <c r="F33" i="2"/>
  <c r="G33" i="2" s="1"/>
  <c r="G31" i="2"/>
  <c r="H31" i="2" s="1"/>
  <c r="F31" i="2"/>
  <c r="G29" i="2"/>
  <c r="F29" i="2"/>
  <c r="G27" i="2"/>
  <c r="F27" i="2"/>
  <c r="H25" i="2"/>
  <c r="G25" i="2"/>
  <c r="F25" i="2"/>
  <c r="G23" i="2"/>
  <c r="F23" i="2"/>
  <c r="G21" i="2"/>
  <c r="H21" i="2" s="1"/>
  <c r="F21" i="2"/>
  <c r="F19" i="2"/>
  <c r="G19" i="2" s="1"/>
  <c r="H19" i="2" s="1"/>
  <c r="F17" i="2"/>
  <c r="G17" i="2" s="1"/>
  <c r="G15" i="2"/>
  <c r="H15" i="2" s="1"/>
  <c r="F15" i="2"/>
  <c r="H13" i="2"/>
  <c r="G13" i="2"/>
  <c r="F13" i="2"/>
  <c r="G11" i="2"/>
  <c r="H9" i="2"/>
  <c r="G9" i="2"/>
  <c r="F9" i="2"/>
  <c r="G7" i="2"/>
  <c r="H7" i="2" s="1"/>
  <c r="F7" i="2"/>
  <c r="F5" i="2"/>
  <c r="G5" i="2" s="1"/>
  <c r="H5" i="2" s="1"/>
  <c r="G3" i="2"/>
  <c r="H3" i="2" s="1"/>
  <c r="H175" i="2" s="1" a="1"/>
  <c r="H175" i="2" s="1"/>
  <c r="F3" i="2"/>
  <c r="H175" i="1" a="1"/>
  <c r="H175" i="1" s="1"/>
  <c r="G173" i="1"/>
  <c r="G171" i="1"/>
  <c r="G169" i="1"/>
  <c r="H169" i="1" s="1"/>
  <c r="G167" i="1"/>
  <c r="G165" i="1"/>
  <c r="H165" i="1" s="1"/>
  <c r="G163" i="1"/>
  <c r="H163" i="1" s="1"/>
  <c r="G161" i="1"/>
  <c r="H161" i="1" s="1"/>
  <c r="G159" i="1"/>
  <c r="G157" i="1"/>
  <c r="G155" i="1"/>
  <c r="G153" i="1"/>
  <c r="G151" i="1"/>
  <c r="G149" i="1"/>
  <c r="G147" i="1"/>
  <c r="G145" i="1"/>
  <c r="G143" i="1"/>
  <c r="G141" i="1"/>
  <c r="G139" i="1"/>
  <c r="G137" i="1"/>
  <c r="H137" i="1" s="1"/>
  <c r="G135" i="1"/>
  <c r="G133" i="1"/>
  <c r="G131" i="1"/>
  <c r="G129" i="1"/>
  <c r="G127" i="1"/>
  <c r="G125" i="1"/>
  <c r="G123" i="1"/>
  <c r="G121" i="1"/>
  <c r="G119" i="1"/>
  <c r="G117" i="1"/>
  <c r="G115" i="1"/>
  <c r="H115" i="1" s="1"/>
  <c r="G113" i="1"/>
  <c r="G111" i="1"/>
  <c r="G109" i="1"/>
  <c r="G107" i="1"/>
  <c r="H107" i="1" s="1"/>
  <c r="G105" i="1"/>
  <c r="G103" i="1"/>
  <c r="G101" i="1"/>
  <c r="G99" i="1"/>
  <c r="H99" i="1" s="1"/>
  <c r="G97" i="1"/>
  <c r="G95" i="1"/>
  <c r="G93" i="1"/>
  <c r="G91" i="1"/>
  <c r="H91" i="1" s="1"/>
  <c r="G89" i="1"/>
  <c r="G87" i="1"/>
  <c r="G85" i="1"/>
  <c r="G83" i="1"/>
  <c r="H83" i="1" s="1"/>
  <c r="G81" i="1"/>
  <c r="G79" i="1"/>
  <c r="G77" i="1"/>
  <c r="G75" i="1"/>
  <c r="H75" i="1" s="1"/>
  <c r="G73" i="1"/>
  <c r="G71" i="1"/>
  <c r="G69" i="1"/>
  <c r="G67" i="1"/>
  <c r="H67" i="1" s="1"/>
  <c r="G65" i="1"/>
  <c r="G63" i="1"/>
  <c r="H63" i="1" s="1"/>
  <c r="G61" i="1"/>
  <c r="H61" i="1" s="1"/>
  <c r="G59" i="1"/>
  <c r="H59" i="1" s="1"/>
  <c r="G57" i="1"/>
  <c r="G55" i="1"/>
  <c r="G53" i="1"/>
  <c r="H53" i="1" s="1"/>
  <c r="G51" i="1"/>
  <c r="H51" i="1" s="1"/>
  <c r="G49" i="1"/>
  <c r="G47" i="1"/>
  <c r="G45" i="1"/>
  <c r="H45" i="1" s="1"/>
  <c r="G43" i="1"/>
  <c r="H43" i="1" s="1"/>
  <c r="G41" i="1"/>
  <c r="G39" i="1"/>
  <c r="G37" i="1"/>
  <c r="H37" i="1" s="1"/>
  <c r="G35" i="1"/>
  <c r="H35" i="1" s="1"/>
  <c r="G33" i="1"/>
  <c r="G31" i="1"/>
  <c r="H31" i="1" s="1"/>
  <c r="G29" i="1"/>
  <c r="G27" i="1"/>
  <c r="G25" i="1"/>
  <c r="G23" i="1"/>
  <c r="G21" i="1"/>
  <c r="H21" i="1" s="1"/>
  <c r="G19" i="1"/>
  <c r="H19" i="1" s="1"/>
  <c r="G17" i="1"/>
  <c r="G15" i="1"/>
  <c r="G13" i="1"/>
  <c r="G11" i="1"/>
  <c r="H11" i="1" s="1"/>
  <c r="G9" i="1"/>
  <c r="H9" i="1" s="1"/>
  <c r="G7" i="1"/>
  <c r="H7" i="1" s="1"/>
  <c r="G5" i="1"/>
  <c r="H5" i="1" s="1"/>
  <c r="G3" i="1"/>
  <c r="H139" i="1"/>
  <c r="H173" i="1"/>
  <c r="H167" i="1"/>
  <c r="H155" i="1"/>
  <c r="H153" i="1"/>
  <c r="H149" i="1"/>
  <c r="H143" i="1"/>
  <c r="H135" i="1"/>
  <c r="H133" i="1"/>
  <c r="H131" i="1"/>
  <c r="H127" i="1"/>
  <c r="H121" i="1"/>
  <c r="H119" i="1"/>
  <c r="H113" i="1"/>
  <c r="H111" i="1"/>
  <c r="H109" i="1"/>
  <c r="H105" i="1"/>
  <c r="H103" i="1"/>
  <c r="H97" i="1"/>
  <c r="H95" i="1"/>
  <c r="H93" i="1"/>
  <c r="H89" i="1"/>
  <c r="H87" i="1"/>
  <c r="H85" i="1"/>
  <c r="H81" i="1"/>
  <c r="H79" i="1"/>
  <c r="H77" i="1"/>
  <c r="H73" i="1"/>
  <c r="H71" i="1"/>
  <c r="H69" i="1"/>
  <c r="H65" i="1"/>
  <c r="H57" i="1"/>
  <c r="H55" i="1"/>
  <c r="H49" i="1"/>
  <c r="H47" i="1"/>
  <c r="H41" i="1"/>
  <c r="H39" i="1"/>
  <c r="H25" i="1"/>
  <c r="H15" i="1"/>
  <c r="H13" i="1"/>
  <c r="F173" i="1"/>
  <c r="F171" i="1"/>
  <c r="F169" i="1"/>
  <c r="F167" i="1"/>
  <c r="F165" i="1"/>
  <c r="F163" i="1"/>
  <c r="F161" i="1"/>
  <c r="F159" i="1"/>
  <c r="F157" i="1"/>
  <c r="F155" i="1"/>
  <c r="F153" i="1"/>
  <c r="F151" i="1"/>
  <c r="F149" i="1"/>
  <c r="F147" i="1"/>
  <c r="F145" i="1"/>
  <c r="F143" i="1"/>
  <c r="F141" i="1"/>
  <c r="F139" i="1"/>
  <c r="F137" i="1"/>
  <c r="F135" i="1"/>
  <c r="F133" i="1"/>
  <c r="F131" i="1"/>
  <c r="F129" i="1"/>
  <c r="F127" i="1"/>
  <c r="F125" i="1"/>
  <c r="F123" i="1"/>
  <c r="F121" i="1"/>
  <c r="F119" i="1"/>
  <c r="F117" i="1"/>
  <c r="F115" i="1"/>
  <c r="F113" i="1"/>
  <c r="F111" i="1"/>
  <c r="F109" i="1"/>
  <c r="F107" i="1"/>
  <c r="F105" i="1"/>
  <c r="F103" i="1"/>
  <c r="F101" i="1"/>
  <c r="F99" i="1"/>
  <c r="F97" i="1"/>
  <c r="F95" i="1"/>
  <c r="F93" i="1"/>
  <c r="F91" i="1"/>
  <c r="F89" i="1"/>
  <c r="F87" i="1"/>
  <c r="F85" i="1"/>
  <c r="F83" i="1"/>
  <c r="F81" i="1"/>
  <c r="F79" i="1"/>
  <c r="F77" i="1"/>
  <c r="F75" i="1"/>
  <c r="F73" i="1"/>
  <c r="F71" i="1"/>
  <c r="F69" i="1"/>
  <c r="F67" i="1"/>
  <c r="F65" i="1"/>
  <c r="F63" i="1"/>
  <c r="F61" i="1"/>
  <c r="F59" i="1"/>
  <c r="F57" i="1"/>
  <c r="F55" i="1"/>
  <c r="F53" i="1"/>
  <c r="F23" i="1"/>
  <c r="F41" i="1"/>
  <c r="F39" i="1"/>
  <c r="F37" i="1"/>
  <c r="F35" i="1"/>
  <c r="F33" i="1"/>
  <c r="F31" i="1"/>
  <c r="F29" i="1"/>
  <c r="F27" i="1"/>
  <c r="F25" i="1"/>
  <c r="F51" i="1"/>
  <c r="F49" i="1"/>
  <c r="F47" i="1"/>
  <c r="F45" i="1"/>
  <c r="F43" i="1"/>
  <c r="F13" i="1"/>
  <c r="F21" i="1"/>
  <c r="F19" i="1"/>
  <c r="F17" i="1"/>
  <c r="F15" i="1"/>
  <c r="F11" i="1"/>
  <c r="F9" i="1"/>
  <c r="F7" i="1"/>
  <c r="F5" i="1"/>
  <c r="F3" i="1"/>
  <c r="E25" i="8" l="1"/>
  <c r="F22" i="3"/>
  <c r="F23" i="3"/>
  <c r="F24" i="3"/>
  <c r="F25" i="3"/>
  <c r="G175" i="2" a="1"/>
  <c r="G175" i="2" s="1"/>
  <c r="G175" i="1" a="1"/>
  <c r="G175" i="1" s="1"/>
  <c r="H3" i="1"/>
  <c r="F26" i="3" l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<sst xmlns="http://schemas.openxmlformats.org/spreadsheetml/2006/main" count="1202" uniqueCount="392">
  <si>
    <t>Filename</t>
  </si>
  <si>
    <t>Compound</t>
  </si>
  <si>
    <t>Area</t>
  </si>
  <si>
    <t>RT</t>
  </si>
  <si>
    <t>Formula</t>
  </si>
  <si>
    <t>KD032321_032621_SI1</t>
  </si>
  <si>
    <t>3-Phosphoglycerate neg</t>
  </si>
  <si>
    <t>C3H7O7P</t>
  </si>
  <si>
    <t>3-Phosphoglycerate U-13C neg</t>
  </si>
  <si>
    <t>[13]C3H7O7P</t>
  </si>
  <si>
    <t>Acetylcarnitine pos</t>
  </si>
  <si>
    <t>C9H17NO4</t>
  </si>
  <si>
    <t>Acetylcarnitine U-13C pos</t>
  </si>
  <si>
    <t>[13]C9H17NO4</t>
  </si>
  <si>
    <t>Acetylglutamate neg</t>
  </si>
  <si>
    <t>C7H11NO5</t>
  </si>
  <si>
    <t>Acetylglutamate U-13C neg</t>
  </si>
  <si>
    <t>[13]C7H11NO5</t>
  </si>
  <si>
    <t>Acetylmethionine neg</t>
  </si>
  <si>
    <t>C7H13NO3S</t>
  </si>
  <si>
    <t>Acetylmethionine U-13C neg</t>
  </si>
  <si>
    <t>[13]C7H13NO3S</t>
  </si>
  <si>
    <t>Adenine pos</t>
  </si>
  <si>
    <t>C5H5N5</t>
  </si>
  <si>
    <t>Adenine U-13C pos</t>
  </si>
  <si>
    <t>[13]C5H5N5</t>
  </si>
  <si>
    <t>Adenosine pos</t>
  </si>
  <si>
    <t>C10H13N5O4</t>
  </si>
  <si>
    <t>Adenosine U-13C pos</t>
  </si>
  <si>
    <t>[13]C10H13N5O4</t>
  </si>
  <si>
    <t>ADP pos</t>
  </si>
  <si>
    <t>C10H15N5O10P2</t>
  </si>
  <si>
    <t>ADP U-13C pos</t>
  </si>
  <si>
    <t>[13]C10H15N5O10P2</t>
  </si>
  <si>
    <t>Alanine pos</t>
  </si>
  <si>
    <t>C3H7NO2</t>
  </si>
  <si>
    <t>Alanine U-13C pos</t>
  </si>
  <si>
    <t>[13]C3H7NO2</t>
  </si>
  <si>
    <t>alpha-Ketoglutarate neg</t>
  </si>
  <si>
    <t>C5H6O5</t>
  </si>
  <si>
    <t>alpha-Ketoglutarate U-13C neg</t>
  </si>
  <si>
    <t>[13]C5H6O5</t>
  </si>
  <si>
    <t>AMP pos</t>
  </si>
  <si>
    <t>C10H14N5O7P</t>
  </si>
  <si>
    <t>AMP U-13C pos</t>
  </si>
  <si>
    <t>[13]C10H14N5O7P</t>
  </si>
  <si>
    <t>Arginine pos</t>
  </si>
  <si>
    <t>C6H14N4O2</t>
  </si>
  <si>
    <t>Arginine U-13C pos</t>
  </si>
  <si>
    <t>[13]C6H14N4O2</t>
  </si>
  <si>
    <t>Argininosuccinate pos</t>
  </si>
  <si>
    <t>C10H18N4O6</t>
  </si>
  <si>
    <t>Argininosuccinate U-13C pos</t>
  </si>
  <si>
    <t>[13]C10H18N4O6</t>
  </si>
  <si>
    <t>Asparagine pos</t>
  </si>
  <si>
    <t>C4H8N2O3</t>
  </si>
  <si>
    <t>Asparagine U-13C pos</t>
  </si>
  <si>
    <t>[13]C4H8N2O3</t>
  </si>
  <si>
    <t>Aspartate neg</t>
  </si>
  <si>
    <t>C4H7NO4</t>
  </si>
  <si>
    <t>Aspartate U-13C neg</t>
  </si>
  <si>
    <t>[13]C4H7NO4</t>
  </si>
  <si>
    <t>ATP pos</t>
  </si>
  <si>
    <t>C10H16N5O13P3</t>
  </si>
  <si>
    <t>ATP U-13C pos</t>
  </si>
  <si>
    <t>[13]C10H16N5O13P3</t>
  </si>
  <si>
    <t>beta-Alanine pos</t>
  </si>
  <si>
    <t>beta-Alanine U-13C pos</t>
  </si>
  <si>
    <t>Carbamoylaspartate neg</t>
  </si>
  <si>
    <t>C5H8N2O5</t>
  </si>
  <si>
    <t>Carbamoylaspartate U-13C neg</t>
  </si>
  <si>
    <t>[13]C5H8N2O5</t>
  </si>
  <si>
    <t>Carnitine pos</t>
  </si>
  <si>
    <t>C7H15NO3</t>
  </si>
  <si>
    <t>Carnitine U-13C pos</t>
  </si>
  <si>
    <t>[13]C7H15NO3</t>
  </si>
  <si>
    <t>CDP neg</t>
  </si>
  <si>
    <t>C9H15N3O11P2</t>
  </si>
  <si>
    <t>CDP U-13C neg</t>
  </si>
  <si>
    <t>[13]C9H15N3O11P2</t>
  </si>
  <si>
    <t>Cis-aconitate neg</t>
  </si>
  <si>
    <t>C6H6O6</t>
  </si>
  <si>
    <t>Cis-aconitate U-13C neg</t>
  </si>
  <si>
    <t>[13]C6H6O6</t>
  </si>
  <si>
    <t>Citrate neg</t>
  </si>
  <si>
    <t>C6H8O7</t>
  </si>
  <si>
    <t>Citrate U-13C neg</t>
  </si>
  <si>
    <t>[13]C6H8O7</t>
  </si>
  <si>
    <t>Citrulline pos</t>
  </si>
  <si>
    <t>C6H13N3O3</t>
  </si>
  <si>
    <t>Citrulline U-13C pos</t>
  </si>
  <si>
    <t>[13]C6H13N3O3</t>
  </si>
  <si>
    <t>CMP neg</t>
  </si>
  <si>
    <t>C9H14N3O8P</t>
  </si>
  <si>
    <t>CMP U-13C neg</t>
  </si>
  <si>
    <t>[13]C9H14N3O8P</t>
  </si>
  <si>
    <t>CTP neg</t>
  </si>
  <si>
    <t>C9H16N3O14P3</t>
  </si>
  <si>
    <t>CTP U-13C neg</t>
  </si>
  <si>
    <t>[13]C9H16N3O14P3</t>
  </si>
  <si>
    <t>Cysteic acid neg</t>
  </si>
  <si>
    <t>C3H7NO5S</t>
  </si>
  <si>
    <t>Cysteic acid U-13C neg</t>
  </si>
  <si>
    <t>[13]C3H7NO5S</t>
  </si>
  <si>
    <t>Cytidine pos</t>
  </si>
  <si>
    <t>C9H13N3O5</t>
  </si>
  <si>
    <t>Cytidine U-13C pos</t>
  </si>
  <si>
    <t>[13]C9H13N3O5</t>
  </si>
  <si>
    <t>Cytosine pos</t>
  </si>
  <si>
    <t>C4H5N3O</t>
  </si>
  <si>
    <t>Cytosine U-13C pos</t>
  </si>
  <si>
    <t>[13]C4H5N3O</t>
  </si>
  <si>
    <t>dAMP pos</t>
  </si>
  <si>
    <t>C10H14N5O6P</t>
  </si>
  <si>
    <t>dAMP U-13C pos</t>
  </si>
  <si>
    <t>[13]C10H14N5O6P</t>
  </si>
  <si>
    <t>Deoxyadenosine pos</t>
  </si>
  <si>
    <t>C10H13N5O3</t>
  </si>
  <si>
    <t>Deoxyadenosine U-13C pos</t>
  </si>
  <si>
    <t>[13]C10H13N5O3</t>
  </si>
  <si>
    <t>Deoxycytidine pos</t>
  </si>
  <si>
    <t>C9H13N3O4</t>
  </si>
  <si>
    <t>Deoxycytidine U-13C pos</t>
  </si>
  <si>
    <t>[13]C9H13N3O4</t>
  </si>
  <si>
    <t>Deoxyguanosine pos</t>
  </si>
  <si>
    <t>Deoxyguanosine U-13C pos</t>
  </si>
  <si>
    <t>Deoxythymidine neg</t>
  </si>
  <si>
    <t>C10H14N2O5</t>
  </si>
  <si>
    <t>Deoxythymidine U-13C neg</t>
  </si>
  <si>
    <t>[13]C10H14N2O5</t>
  </si>
  <si>
    <t>Deoxyuridine neg</t>
  </si>
  <si>
    <t>C9H12N2O5</t>
  </si>
  <si>
    <t>Deoxyuridine U-13C neg</t>
  </si>
  <si>
    <t>[13]C9H12N2O5</t>
  </si>
  <si>
    <t>dGDP pos</t>
  </si>
  <si>
    <t>dGDP U-13C pos</t>
  </si>
  <si>
    <t>dGMP pos</t>
  </si>
  <si>
    <t>dGMP U-13C pos</t>
  </si>
  <si>
    <t>dGTP pos</t>
  </si>
  <si>
    <t>dGTP U-13C pos</t>
  </si>
  <si>
    <t>DHAP neg</t>
  </si>
  <si>
    <t>C3H7O6P</t>
  </si>
  <si>
    <t>DHAP U-13C neg</t>
  </si>
  <si>
    <t>[13]C3H7O6P</t>
  </si>
  <si>
    <t>dTDP pos</t>
  </si>
  <si>
    <t>C10H16N2O11P2</t>
  </si>
  <si>
    <t>dTDP U-13C pos</t>
  </si>
  <si>
    <t>[13]C10H16N2O11P2</t>
  </si>
  <si>
    <t>dTMP neg</t>
  </si>
  <si>
    <t>C10H15N2O8P</t>
  </si>
  <si>
    <t>dTMP U-13C neg</t>
  </si>
  <si>
    <t>[13]C10H15N2O8P</t>
  </si>
  <si>
    <t>Fructose-1,6-bisphosphate neg</t>
  </si>
  <si>
    <t>C6H14O12P2</t>
  </si>
  <si>
    <t>Fructose-1,6-bisphosphate U-13C neg</t>
  </si>
  <si>
    <t>[13]C6H14O12P2</t>
  </si>
  <si>
    <t>Fumarate neg</t>
  </si>
  <si>
    <t>C4H4O4</t>
  </si>
  <si>
    <t>Fumarate U-13C neg</t>
  </si>
  <si>
    <t>[13]C4H4O4</t>
  </si>
  <si>
    <t>GDP pos</t>
  </si>
  <si>
    <t>C10H15N5O11P2</t>
  </si>
  <si>
    <t>GDP U-13C pos</t>
  </si>
  <si>
    <t>[13]C10H15N5O11P2</t>
  </si>
  <si>
    <t>Glucose 6-phosphate neg</t>
  </si>
  <si>
    <t>C6H13O9P</t>
  </si>
  <si>
    <t>Glucose 6-phosphate U-13C neg</t>
  </si>
  <si>
    <t>[13]C6H13O9P</t>
  </si>
  <si>
    <t>Glutamate neg</t>
  </si>
  <si>
    <t>C5H9NO4</t>
  </si>
  <si>
    <t>Glutamate U-13C neg</t>
  </si>
  <si>
    <t>[13]C5H9NO4</t>
  </si>
  <si>
    <t>Glutamine pos</t>
  </si>
  <si>
    <t>C5H10N2O3</t>
  </si>
  <si>
    <t>Glutamine U-13C pos</t>
  </si>
  <si>
    <t>[13]C5H10N2O3</t>
  </si>
  <si>
    <t>Glutathione disulfide pos</t>
  </si>
  <si>
    <t>C20H32N6O12S2</t>
  </si>
  <si>
    <t>Glutathione disulfide U-13C pos</t>
  </si>
  <si>
    <t>[13]C20H32N6O12S2</t>
  </si>
  <si>
    <t>Glycerate neg</t>
  </si>
  <si>
    <t>C3H6O4</t>
  </si>
  <si>
    <t>Glycerate U-13C neg</t>
  </si>
  <si>
    <t>[13]C3H6O4</t>
  </si>
  <si>
    <t>Glycerol 3-phosphate neg</t>
  </si>
  <si>
    <t>C3H9O6P</t>
  </si>
  <si>
    <t>Glycerol 3-phosphate U-13C neg</t>
  </si>
  <si>
    <t>[13]C3H9O6P</t>
  </si>
  <si>
    <t>Glycerophosphocholine pos</t>
  </si>
  <si>
    <t>C8H20NO6P</t>
  </si>
  <si>
    <t>Glycerophosphocholine U-13C pos</t>
  </si>
  <si>
    <t>[13]C8H20NO6P</t>
  </si>
  <si>
    <t>Glycine neg</t>
  </si>
  <si>
    <t>C2H5NO2</t>
  </si>
  <si>
    <t>Glycine U-13C neg</t>
  </si>
  <si>
    <t>[13]C2H5NO2</t>
  </si>
  <si>
    <t>GMP neg</t>
  </si>
  <si>
    <t>C10H14N5O8P</t>
  </si>
  <si>
    <t>GMP U-13C neg</t>
  </si>
  <si>
    <t>[13]C10H14N5O8P</t>
  </si>
  <si>
    <t>Guanine pos</t>
  </si>
  <si>
    <t>C5H5N5O</t>
  </si>
  <si>
    <t>Guanine U-13C pos</t>
  </si>
  <si>
    <t>[13]C5H5N5O</t>
  </si>
  <si>
    <t>Guanosine pos</t>
  </si>
  <si>
    <t>C10H13N5O5</t>
  </si>
  <si>
    <t>Guanosine U-13C pos</t>
  </si>
  <si>
    <t>[13]C10H13N5O5</t>
  </si>
  <si>
    <t>Homocitrulline pos</t>
  </si>
  <si>
    <t>C7H15N3O3</t>
  </si>
  <si>
    <t>Homocitrulline U-13C pos</t>
  </si>
  <si>
    <t>[13]C7H15N3O3</t>
  </si>
  <si>
    <t>Hypoxanthine pos</t>
  </si>
  <si>
    <t>C5H4N4O</t>
  </si>
  <si>
    <t>Hypoxanthine U-13C pos</t>
  </si>
  <si>
    <t>[13]C5H4N4O</t>
  </si>
  <si>
    <t>IMP neg</t>
  </si>
  <si>
    <t>C10H13N4O8P</t>
  </si>
  <si>
    <t>IMP U-13C neg</t>
  </si>
  <si>
    <t>[13]C10H13N4O8P</t>
  </si>
  <si>
    <t>Inosine pos</t>
  </si>
  <si>
    <t>C10H12N4O5</t>
  </si>
  <si>
    <t>Inosine U-13C pos</t>
  </si>
  <si>
    <t>[13]C10H12N4O5</t>
  </si>
  <si>
    <t>Isoleucine pos</t>
  </si>
  <si>
    <t>C6H13NO2</t>
  </si>
  <si>
    <t>Isoleucine U-13C pos</t>
  </si>
  <si>
    <t>[13]C6H13NO2</t>
  </si>
  <si>
    <t>Ketoisoleucine neg</t>
  </si>
  <si>
    <t>C6H10O3</t>
  </si>
  <si>
    <t>Ketoisoleucine U-13C neg</t>
  </si>
  <si>
    <t>[13]C6H10O3</t>
  </si>
  <si>
    <t>Ketoisovalerate neg</t>
  </si>
  <si>
    <t>C5H8O3</t>
  </si>
  <si>
    <t>Ketoisovalerate U-13C neg</t>
  </si>
  <si>
    <t>[13]C5H8O3</t>
  </si>
  <si>
    <t>Leucine pos</t>
  </si>
  <si>
    <t>Leucine U-13C pos</t>
  </si>
  <si>
    <t>Lysine pos</t>
  </si>
  <si>
    <t>C6H14N2O2</t>
  </si>
  <si>
    <t>Lysine U-13C pos</t>
  </si>
  <si>
    <t>[13]C6H14N2O2</t>
  </si>
  <si>
    <t>Malate neg</t>
  </si>
  <si>
    <t>C4H6O5</t>
  </si>
  <si>
    <t>Malate U-13C neg</t>
  </si>
  <si>
    <t>[13]C4H6O5</t>
  </si>
  <si>
    <t>Methionine pos</t>
  </si>
  <si>
    <t>C5H11NO2S</t>
  </si>
  <si>
    <t>Methionine U-13C pos</t>
  </si>
  <si>
    <t>[13]C5H11NO2S</t>
  </si>
  <si>
    <t>NAD pos</t>
  </si>
  <si>
    <t>C21H27N7O14P2</t>
  </si>
  <si>
    <t>NAD U-13C pos</t>
  </si>
  <si>
    <t>[13]C21H27N7O14P2</t>
  </si>
  <si>
    <t>NADP pos</t>
  </si>
  <si>
    <t>C21H28N7O17P3</t>
  </si>
  <si>
    <t>NADP U-13C pos</t>
  </si>
  <si>
    <t>[13]C21H28N7O17P3</t>
  </si>
  <si>
    <t>N-Formylmethionine neg</t>
  </si>
  <si>
    <t>C6H11NO3S</t>
  </si>
  <si>
    <t>N-Formylmethionine U-13C neg</t>
  </si>
  <si>
    <t>[13]C6H11NO3S</t>
  </si>
  <si>
    <t>Niacinamide neg</t>
  </si>
  <si>
    <t>C6H6N2O</t>
  </si>
  <si>
    <t>Niacinamide U-13C neg</t>
  </si>
  <si>
    <t>[13]C6H6N2O</t>
  </si>
  <si>
    <t>Ornithine pos</t>
  </si>
  <si>
    <t>C5H12N2O2</t>
  </si>
  <si>
    <t>Ornithine U-13C pos</t>
  </si>
  <si>
    <t>[13]C5H12N2O2</t>
  </si>
  <si>
    <t>Phenylalanine pos</t>
  </si>
  <si>
    <t>C9H11NO2</t>
  </si>
  <si>
    <t>Phenylalanine U-13C pos</t>
  </si>
  <si>
    <t>[13]C9H11NO2</t>
  </si>
  <si>
    <t>Phosphoenolpyruvate neg</t>
  </si>
  <si>
    <t>C3H5O6P</t>
  </si>
  <si>
    <t>Phosphoenolpyruvate U-13C neg</t>
  </si>
  <si>
    <t>[13]C3H5O6P</t>
  </si>
  <si>
    <t>Proline pos</t>
  </si>
  <si>
    <t>C5H9NO2</t>
  </si>
  <si>
    <t>Proline U-13C pos</t>
  </si>
  <si>
    <t>[13]C5H9NO2</t>
  </si>
  <si>
    <t>Serine neg</t>
  </si>
  <si>
    <t>C3H7NO3</t>
  </si>
  <si>
    <t>Serine U-13C neg</t>
  </si>
  <si>
    <t>[13]C3H7NO3</t>
  </si>
  <si>
    <t>Succinate neg</t>
  </si>
  <si>
    <t>C4H6O4</t>
  </si>
  <si>
    <t>Succinate U-13C neg</t>
  </si>
  <si>
    <t>[13]C4H6O4</t>
  </si>
  <si>
    <t>Threonine neg</t>
  </si>
  <si>
    <t>C4H9NO3</t>
  </si>
  <si>
    <t>Threonine U-13C neg</t>
  </si>
  <si>
    <t>[13]C4H9NO3</t>
  </si>
  <si>
    <t>Thymidine neg</t>
  </si>
  <si>
    <t>Thymidine U-13C neg</t>
  </si>
  <si>
    <t>Thymine neg</t>
  </si>
  <si>
    <t>C5H6N2O2</t>
  </si>
  <si>
    <t>Thymine U-13C neg</t>
  </si>
  <si>
    <t>[13]C5H6N2O2</t>
  </si>
  <si>
    <t>Tryptophan pos</t>
  </si>
  <si>
    <t>C11H12N2O2</t>
  </si>
  <si>
    <t>Tryptophan U-13C pos</t>
  </si>
  <si>
    <t>[13]C11H12N2O2</t>
  </si>
  <si>
    <t>Tyrosine pos</t>
  </si>
  <si>
    <t>C9H11NO3</t>
  </si>
  <si>
    <t>Tyrosine U-13C pos</t>
  </si>
  <si>
    <t>[13]C9H11NO3</t>
  </si>
  <si>
    <t>UDP neg</t>
  </si>
  <si>
    <t>C9H14N2O12P2</t>
  </si>
  <si>
    <t>UDP U-13C neg</t>
  </si>
  <si>
    <t>[13]C9H14N2O12P2</t>
  </si>
  <si>
    <t>UMP neg</t>
  </si>
  <si>
    <t>C9H13N2O9P</t>
  </si>
  <si>
    <t>UMP U-13C neg</t>
  </si>
  <si>
    <t>[13]C9H13N2O9P</t>
  </si>
  <si>
    <t>Uracil neg</t>
  </si>
  <si>
    <t>C4H4N2O2</t>
  </si>
  <si>
    <t>Uracil U-13C neg</t>
  </si>
  <si>
    <t>[13]C4H4N2O2</t>
  </si>
  <si>
    <t>Uric acid neg</t>
  </si>
  <si>
    <t>C5H4N4O3</t>
  </si>
  <si>
    <t>Uric acid U-13C neg</t>
  </si>
  <si>
    <t>[13]C5H4N4O3</t>
  </si>
  <si>
    <t>Uridine neg</t>
  </si>
  <si>
    <t>C9H12N2O6</t>
  </si>
  <si>
    <t>Uridine U-13C neg</t>
  </si>
  <si>
    <t>[13]C9H12N2O6</t>
  </si>
  <si>
    <t>Valine pos</t>
  </si>
  <si>
    <t>C5H11NO2</t>
  </si>
  <si>
    <t>Valine U-13C pos</t>
  </si>
  <si>
    <t>[13]C5H11NO2</t>
  </si>
  <si>
    <t>Xanthine neg</t>
  </si>
  <si>
    <t>C5H4N4O2</t>
  </si>
  <si>
    <t>Xanthine U-13C neg</t>
  </si>
  <si>
    <t>[13]C5H4N4O2</t>
  </si>
  <si>
    <t>KD032321_032621_SI2</t>
  </si>
  <si>
    <t>Enrichment fold</t>
  </si>
  <si>
    <t>Enrichment fold, no AA</t>
  </si>
  <si>
    <t>Enrichment fold, no small</t>
  </si>
  <si>
    <t>Median</t>
  </si>
  <si>
    <t>Nucleoside/base</t>
  </si>
  <si>
    <t>Min</t>
  </si>
  <si>
    <t>Max</t>
  </si>
  <si>
    <t>Area_Frac2</t>
  </si>
  <si>
    <t>Area_Frac1</t>
  </si>
  <si>
    <t>10th percentile</t>
  </si>
  <si>
    <t>90th percentile</t>
  </si>
  <si>
    <t>Fold diff. 10th to 90th</t>
  </si>
  <si>
    <t>Area_Frac1+2 50/50</t>
  </si>
  <si>
    <t>Area_Frac1+2 80/20</t>
  </si>
  <si>
    <t>Area_Frac1+2 90/10</t>
  </si>
  <si>
    <t>Fold enrichment</t>
  </si>
  <si>
    <t>RT_Frac1</t>
  </si>
  <si>
    <t>Fold enrichment Frac1</t>
  </si>
  <si>
    <t>RT_Frac2</t>
  </si>
  <si>
    <t>Fold enrichment Frac2</t>
  </si>
  <si>
    <t>Mean</t>
  </si>
  <si>
    <t>Amino acid</t>
  </si>
  <si>
    <t>Fold enrichment Frac1+2 90/10</t>
  </si>
  <si>
    <t>Retention</t>
  </si>
  <si>
    <t>Peak</t>
  </si>
  <si>
    <t>Polar metabolite</t>
  </si>
  <si>
    <t>Metabolite name</t>
  </si>
  <si>
    <t>Molecular weight of chemical standard</t>
  </si>
  <si>
    <t>Alanine</t>
  </si>
  <si>
    <t>Arginine</t>
  </si>
  <si>
    <t>Asparagine</t>
  </si>
  <si>
    <t>Aspartate</t>
  </si>
  <si>
    <t>Cystine</t>
  </si>
  <si>
    <t>Glutamate</t>
  </si>
  <si>
    <t>Glutamine</t>
  </si>
  <si>
    <t>Glycine</t>
  </si>
  <si>
    <t>Isoleucine</t>
  </si>
  <si>
    <t>Leucine</t>
  </si>
  <si>
    <t>Lysine</t>
  </si>
  <si>
    <t>Methionine</t>
  </si>
  <si>
    <t>Phenylalanine</t>
  </si>
  <si>
    <t>Proline</t>
  </si>
  <si>
    <t>Serine</t>
  </si>
  <si>
    <t>Threonine</t>
  </si>
  <si>
    <t>Tryptophan</t>
  </si>
  <si>
    <t>Tyrosine</t>
  </si>
  <si>
    <t>Valine</t>
  </si>
  <si>
    <t>GMP</t>
  </si>
  <si>
    <t>Thiamine</t>
  </si>
  <si>
    <t>ADP</t>
  </si>
  <si>
    <t>NAD+</t>
  </si>
  <si>
    <t>NADP+</t>
  </si>
  <si>
    <t>GSSG</t>
  </si>
  <si>
    <t>20th percentile</t>
  </si>
  <si>
    <t>80th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</si>
</sst>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/>
    <xf numFmtId="1" fontId="0" fillId="0" borderId="0" xfId="0" applyNumberFormat="1"/>
    <xf numFmtId="1" fontId="1" fillId="0" borderId="0" xfId="0" applyNumberFormat="1" applyFont="1" applyAlignment="1">
      <alignment wrapText="1"/>
    </xf>
    <xf numFmtId="1" fontId="2" fillId="0" borderId="0" xfId="0" applyNumberFormat="1" applyFont="1"/>
    <xf numFmtId="11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RT!$B$1</c:f>
              <c:strCache>
                <c:ptCount val="1"/>
                <c:pt idx="0">
                  <c:v>Peak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RT!$A$2:$A$48</c:f>
              <c:numCache>
                <c:formatCode>General</c:formatCode>
                <c:ptCount val="47"/>
                <c:pt idx="0">
                  <c:v>0</c:v>
                </c:pt>
                <c:pt idx="1">
                  <c:v>3.97</c:v>
                </c:pt>
                <c:pt idx="2">
                  <c:v>3.97</c:v>
                </c:pt>
                <c:pt idx="3">
                  <c:v>4</c:v>
                </c:pt>
                <c:pt idx="4">
                  <c:v>4.82</c:v>
                </c:pt>
                <c:pt idx="5">
                  <c:v>4.8899999999999997</c:v>
                </c:pt>
                <c:pt idx="6">
                  <c:v>4.92</c:v>
                </c:pt>
                <c:pt idx="7">
                  <c:v>5.57</c:v>
                </c:pt>
                <c:pt idx="8">
                  <c:v>5.57</c:v>
                </c:pt>
                <c:pt idx="9">
                  <c:v>5.69</c:v>
                </c:pt>
                <c:pt idx="10">
                  <c:v>6.19</c:v>
                </c:pt>
                <c:pt idx="11">
                  <c:v>6.29</c:v>
                </c:pt>
                <c:pt idx="12">
                  <c:v>6.49</c:v>
                </c:pt>
                <c:pt idx="13">
                  <c:v>6.84</c:v>
                </c:pt>
                <c:pt idx="14">
                  <c:v>6.86</c:v>
                </c:pt>
                <c:pt idx="15">
                  <c:v>7.01</c:v>
                </c:pt>
                <c:pt idx="16">
                  <c:v>7.15</c:v>
                </c:pt>
                <c:pt idx="17">
                  <c:v>7.15</c:v>
                </c:pt>
                <c:pt idx="18">
                  <c:v>7.26</c:v>
                </c:pt>
                <c:pt idx="19">
                  <c:v>7.43</c:v>
                </c:pt>
                <c:pt idx="20">
                  <c:v>7.66</c:v>
                </c:pt>
                <c:pt idx="21">
                  <c:v>7.74</c:v>
                </c:pt>
                <c:pt idx="22">
                  <c:v>7.83</c:v>
                </c:pt>
                <c:pt idx="23">
                  <c:v>7.95</c:v>
                </c:pt>
                <c:pt idx="24">
                  <c:v>8.1999999999999993</c:v>
                </c:pt>
                <c:pt idx="25">
                  <c:v>8.26</c:v>
                </c:pt>
                <c:pt idx="26">
                  <c:v>8.3699999999999992</c:v>
                </c:pt>
                <c:pt idx="27">
                  <c:v>8.64</c:v>
                </c:pt>
                <c:pt idx="28">
                  <c:v>9.24</c:v>
                </c:pt>
                <c:pt idx="29">
                  <c:v>9.57</c:v>
                </c:pt>
                <c:pt idx="30">
                  <c:v>9.76</c:v>
                </c:pt>
                <c:pt idx="31">
                  <c:v>9.85</c:v>
                </c:pt>
                <c:pt idx="32">
                  <c:v>10.14</c:v>
                </c:pt>
                <c:pt idx="33">
                  <c:v>10.199999999999999</c:v>
                </c:pt>
                <c:pt idx="34">
                  <c:v>10.23</c:v>
                </c:pt>
                <c:pt idx="35">
                  <c:v>10.31</c:v>
                </c:pt>
                <c:pt idx="36">
                  <c:v>10.68</c:v>
                </c:pt>
                <c:pt idx="37">
                  <c:v>11.02</c:v>
                </c:pt>
                <c:pt idx="38">
                  <c:v>11.02</c:v>
                </c:pt>
                <c:pt idx="39">
                  <c:v>11.57</c:v>
                </c:pt>
                <c:pt idx="40">
                  <c:v>11.86</c:v>
                </c:pt>
                <c:pt idx="41">
                  <c:v>11.88</c:v>
                </c:pt>
                <c:pt idx="42">
                  <c:v>12.13</c:v>
                </c:pt>
                <c:pt idx="43">
                  <c:v>12.86</c:v>
                </c:pt>
                <c:pt idx="44">
                  <c:v>13.95</c:v>
                </c:pt>
                <c:pt idx="45">
                  <c:v>14.47</c:v>
                </c:pt>
                <c:pt idx="46">
                  <c:v>15</c:v>
                </c:pt>
              </c:numCache>
            </c:numRef>
          </c:xVal>
          <c:yVal>
            <c:numRef>
              <c:f>RT!$B$2:$B$48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40-5D40-BE15-099B49025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664719"/>
        <c:axId val="167030063"/>
      </c:scatterChart>
      <c:valAx>
        <c:axId val="11566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30063"/>
        <c:crosses val="autoZero"/>
        <c:crossBetween val="midCat"/>
      </c:valAx>
      <c:valAx>
        <c:axId val="16703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6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685800</xdr:colOff>
      <xdr:row>10</xdr:row>
      <xdr:rowOff>114300</xdr:rowOff>
    </xdr:from>
    <xdr:to>
      <xdr:col>14</xdr:col>
      <xdr:colOff>95250</xdr:colOff>
      <xdr:row>28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F4B452-CEBB-824B-B349-8A95B2D31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2A81-12ED-2D4F-B3C5-C1F551880523}">
  <dimension ref="A1:B774"/>
  <sheetViews>
    <sheetView workbookViewId="0">
      <selection activeCell="C28" sqref="C28"/>
    </sheetView>
  </sheetViews>
  <sheetFormatPr baseColWidth="10" defaultRowHeight="15" x14ac:dyDescent="0.2"/>
  <cols>
    <col min="1" max="1" width="15.6640625" bestFit="1" customWidth="1"/>
  </cols>
  <sheetData>
    <row r="1" spans="1:2" x14ac:dyDescent="0.2">
      <c r="A1" s="9" t="s">
        <v>363</v>
      </c>
      <c r="B1" s="9" t="s">
        <v>364</v>
      </c>
    </row>
    <row r="2" spans="1:2" x14ac:dyDescent="0.2">
      <c r="A2" s="10" t="s">
        <v>372</v>
      </c>
      <c r="B2" s="10">
        <v>75.066000000000003</v>
      </c>
    </row>
    <row r="3" spans="1:2" x14ac:dyDescent="0.2">
      <c r="A3" s="10" t="s">
        <v>365</v>
      </c>
      <c r="B3" s="10">
        <v>89.09</v>
      </c>
    </row>
    <row r="4" spans="1:2" x14ac:dyDescent="0.2">
      <c r="A4" s="10" t="s">
        <v>379</v>
      </c>
      <c r="B4" s="10">
        <v>105.09</v>
      </c>
    </row>
    <row r="5" spans="1:2" x14ac:dyDescent="0.2">
      <c r="A5" s="10" t="s">
        <v>378</v>
      </c>
      <c r="B5" s="10">
        <v>115.13</v>
      </c>
    </row>
    <row r="6" spans="1:2" x14ac:dyDescent="0.2">
      <c r="A6" s="10" t="s">
        <v>383</v>
      </c>
      <c r="B6" s="10">
        <v>117.151</v>
      </c>
    </row>
    <row r="7" spans="1:2" x14ac:dyDescent="0.2">
      <c r="A7" s="10" t="s">
        <v>380</v>
      </c>
      <c r="B7" s="10">
        <v>119.119</v>
      </c>
    </row>
    <row r="8" spans="1:2" x14ac:dyDescent="0.2">
      <c r="A8" s="10" t="s">
        <v>373</v>
      </c>
      <c r="B8" s="10">
        <v>131.1729</v>
      </c>
    </row>
    <row r="9" spans="1:2" x14ac:dyDescent="0.2">
      <c r="A9" s="10" t="s">
        <v>374</v>
      </c>
      <c r="B9" s="10">
        <v>131.1729</v>
      </c>
    </row>
    <row r="10" spans="1:2" x14ac:dyDescent="0.2">
      <c r="A10" s="10" t="s">
        <v>368</v>
      </c>
      <c r="B10" s="10">
        <v>133.11000000000001</v>
      </c>
    </row>
    <row r="11" spans="1:2" x14ac:dyDescent="0.2">
      <c r="A11" s="10" t="s">
        <v>371</v>
      </c>
      <c r="B11" s="10">
        <v>146.13999999999999</v>
      </c>
    </row>
    <row r="12" spans="1:2" x14ac:dyDescent="0.2">
      <c r="A12" s="10" t="s">
        <v>370</v>
      </c>
      <c r="B12" s="10">
        <v>147.13</v>
      </c>
    </row>
    <row r="13" spans="1:2" x14ac:dyDescent="0.2">
      <c r="A13" s="10" t="s">
        <v>376</v>
      </c>
      <c r="B13" s="10">
        <v>149.21</v>
      </c>
    </row>
    <row r="14" spans="1:2" x14ac:dyDescent="0.2">
      <c r="A14" s="10" t="s">
        <v>367</v>
      </c>
      <c r="B14" s="10">
        <v>150.13</v>
      </c>
    </row>
    <row r="15" spans="1:2" x14ac:dyDescent="0.2">
      <c r="A15" s="10" t="s">
        <v>377</v>
      </c>
      <c r="B15" s="10">
        <v>165.19</v>
      </c>
    </row>
    <row r="16" spans="1:2" x14ac:dyDescent="0.2">
      <c r="A16" s="10" t="s">
        <v>382</v>
      </c>
      <c r="B16" s="10">
        <v>181.19</v>
      </c>
    </row>
    <row r="17" spans="1:2" x14ac:dyDescent="0.2">
      <c r="A17" s="10" t="s">
        <v>375</v>
      </c>
      <c r="B17" s="10">
        <v>182.65</v>
      </c>
    </row>
    <row r="18" spans="1:2" x14ac:dyDescent="0.2">
      <c r="A18" s="10" t="s">
        <v>381</v>
      </c>
      <c r="B18" s="10">
        <v>204.22499999999999</v>
      </c>
    </row>
    <row r="19" spans="1:2" x14ac:dyDescent="0.2">
      <c r="A19" s="10" t="s">
        <v>366</v>
      </c>
      <c r="B19" s="10">
        <v>210.66</v>
      </c>
    </row>
    <row r="20" spans="1:2" x14ac:dyDescent="0.2">
      <c r="A20" s="10" t="s">
        <v>369</v>
      </c>
      <c r="B20" s="10">
        <v>240.3</v>
      </c>
    </row>
    <row r="21" spans="1:2" x14ac:dyDescent="0.2">
      <c r="A21" s="10"/>
      <c r="B21" s="10"/>
    </row>
    <row r="22" spans="1:2" x14ac:dyDescent="0.2">
      <c r="A22" s="10" t="s">
        <v>385</v>
      </c>
      <c r="B22" s="10">
        <v>337.23</v>
      </c>
    </row>
    <row r="23" spans="1:2" x14ac:dyDescent="0.2">
      <c r="A23" s="10" t="s">
        <v>384</v>
      </c>
      <c r="B23" s="10">
        <v>407.18</v>
      </c>
    </row>
    <row r="24" spans="1:2" x14ac:dyDescent="0.2">
      <c r="A24" s="10" t="s">
        <v>386</v>
      </c>
      <c r="B24" s="10">
        <v>501.32</v>
      </c>
    </row>
    <row r="25" spans="1:2" x14ac:dyDescent="0.2">
      <c r="A25" s="11" t="s">
        <v>389</v>
      </c>
      <c r="B25" s="10">
        <v>612.63</v>
      </c>
    </row>
    <row r="26" spans="1:2" x14ac:dyDescent="0.2">
      <c r="A26" s="10" t="s">
        <v>387</v>
      </c>
      <c r="B26" s="10">
        <v>663.43</v>
      </c>
    </row>
    <row r="27" spans="1:2" x14ac:dyDescent="0.2">
      <c r="A27" s="10" t="s">
        <v>388</v>
      </c>
      <c r="B27" s="10">
        <v>765.39</v>
      </c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  <row r="36" spans="1:2" x14ac:dyDescent="0.2">
      <c r="A36" s="11"/>
      <c r="B36" s="11"/>
    </row>
    <row r="37" spans="1:2" x14ac:dyDescent="0.2">
      <c r="A37" s="11"/>
      <c r="B37" s="11"/>
    </row>
    <row r="38" spans="1:2" x14ac:dyDescent="0.2">
      <c r="A38" s="11"/>
      <c r="B38" s="11"/>
    </row>
    <row r="39" spans="1:2" x14ac:dyDescent="0.2">
      <c r="A39" s="11"/>
      <c r="B39" s="11"/>
    </row>
    <row r="40" spans="1:2" x14ac:dyDescent="0.2">
      <c r="A40" s="11"/>
      <c r="B40" s="11"/>
    </row>
    <row r="41" spans="1:2" x14ac:dyDescent="0.2">
      <c r="A41" s="11"/>
      <c r="B41" s="11"/>
    </row>
    <row r="42" spans="1:2" x14ac:dyDescent="0.2">
      <c r="A42" s="11"/>
      <c r="B42" s="11"/>
    </row>
    <row r="43" spans="1:2" x14ac:dyDescent="0.2">
      <c r="A43" s="11"/>
      <c r="B43" s="11"/>
    </row>
    <row r="44" spans="1:2" x14ac:dyDescent="0.2">
      <c r="A44" s="11"/>
      <c r="B44" s="11"/>
    </row>
    <row r="45" spans="1:2" x14ac:dyDescent="0.2">
      <c r="A45" s="11"/>
      <c r="B45" s="11"/>
    </row>
    <row r="46" spans="1:2" x14ac:dyDescent="0.2">
      <c r="A46" s="11"/>
      <c r="B46" s="11"/>
    </row>
    <row r="47" spans="1:2" x14ac:dyDescent="0.2">
      <c r="A47" s="11"/>
      <c r="B47" s="11"/>
    </row>
    <row r="48" spans="1:2" x14ac:dyDescent="0.2">
      <c r="A48" s="11"/>
      <c r="B48" s="11"/>
    </row>
    <row r="49" spans="1:2" x14ac:dyDescent="0.2">
      <c r="A49" s="11"/>
      <c r="B49" s="11"/>
    </row>
    <row r="50" spans="1:2" x14ac:dyDescent="0.2">
      <c r="A50" s="11"/>
      <c r="B50" s="11"/>
    </row>
    <row r="51" spans="1:2" x14ac:dyDescent="0.2">
      <c r="A51" s="11"/>
      <c r="B51" s="11"/>
    </row>
    <row r="52" spans="1:2" x14ac:dyDescent="0.2">
      <c r="A52" s="11"/>
      <c r="B52" s="11"/>
    </row>
    <row r="53" spans="1:2" x14ac:dyDescent="0.2">
      <c r="A53" s="11"/>
      <c r="B53" s="11"/>
    </row>
    <row r="54" spans="1:2" x14ac:dyDescent="0.2">
      <c r="A54" s="11"/>
      <c r="B54" s="11"/>
    </row>
    <row r="55" spans="1:2" x14ac:dyDescent="0.2">
      <c r="A55" s="11"/>
      <c r="B55" s="11"/>
    </row>
    <row r="56" spans="1:2" x14ac:dyDescent="0.2">
      <c r="A56" s="11"/>
      <c r="B56" s="11"/>
    </row>
    <row r="57" spans="1:2" x14ac:dyDescent="0.2">
      <c r="A57" s="11"/>
      <c r="B57" s="11"/>
    </row>
    <row r="58" spans="1:2" x14ac:dyDescent="0.2">
      <c r="A58" s="11"/>
      <c r="B58" s="11"/>
    </row>
    <row r="59" spans="1:2" x14ac:dyDescent="0.2">
      <c r="A59" s="11"/>
      <c r="B59" s="11"/>
    </row>
    <row r="60" spans="1:2" x14ac:dyDescent="0.2">
      <c r="A60" s="11"/>
      <c r="B60" s="11"/>
    </row>
    <row r="61" spans="1:2" x14ac:dyDescent="0.2">
      <c r="A61" s="11"/>
      <c r="B61" s="11"/>
    </row>
    <row r="62" spans="1:2" x14ac:dyDescent="0.2">
      <c r="A62" s="11"/>
      <c r="B62" s="11"/>
    </row>
    <row r="63" spans="1:2" x14ac:dyDescent="0.2">
      <c r="A63" s="11"/>
      <c r="B63" s="11"/>
    </row>
    <row r="64" spans="1:2" x14ac:dyDescent="0.2">
      <c r="A64" s="11"/>
      <c r="B64" s="11"/>
    </row>
    <row r="65" spans="1:2" x14ac:dyDescent="0.2">
      <c r="A65" s="11"/>
      <c r="B65" s="11"/>
    </row>
    <row r="66" spans="1:2" x14ac:dyDescent="0.2">
      <c r="A66" s="11"/>
      <c r="B66" s="11"/>
    </row>
    <row r="67" spans="1:2" x14ac:dyDescent="0.2">
      <c r="A67" s="11"/>
      <c r="B67" s="11"/>
    </row>
    <row r="68" spans="1:2" x14ac:dyDescent="0.2">
      <c r="A68" s="11"/>
      <c r="B68" s="11"/>
    </row>
    <row r="69" spans="1:2" x14ac:dyDescent="0.2">
      <c r="A69" s="11"/>
      <c r="B69" s="11"/>
    </row>
    <row r="70" spans="1:2" x14ac:dyDescent="0.2">
      <c r="A70" s="11"/>
      <c r="B70" s="11"/>
    </row>
    <row r="71" spans="1:2" x14ac:dyDescent="0.2">
      <c r="A71" s="11"/>
      <c r="B71" s="11"/>
    </row>
    <row r="72" spans="1:2" x14ac:dyDescent="0.2">
      <c r="A72" s="11"/>
      <c r="B72" s="11"/>
    </row>
    <row r="73" spans="1:2" x14ac:dyDescent="0.2">
      <c r="A73" s="11"/>
      <c r="B73" s="11"/>
    </row>
    <row r="74" spans="1:2" x14ac:dyDescent="0.2">
      <c r="A74" s="11"/>
      <c r="B74" s="11"/>
    </row>
    <row r="75" spans="1:2" x14ac:dyDescent="0.2">
      <c r="A75" s="11"/>
      <c r="B75" s="11"/>
    </row>
    <row r="76" spans="1:2" x14ac:dyDescent="0.2">
      <c r="A76" s="11"/>
      <c r="B76" s="11"/>
    </row>
    <row r="77" spans="1:2" x14ac:dyDescent="0.2">
      <c r="A77" s="11"/>
      <c r="B77" s="11"/>
    </row>
    <row r="78" spans="1:2" x14ac:dyDescent="0.2">
      <c r="A78" s="11"/>
      <c r="B78" s="11"/>
    </row>
    <row r="79" spans="1:2" x14ac:dyDescent="0.2">
      <c r="A79" s="11"/>
      <c r="B79" s="11"/>
    </row>
    <row r="80" spans="1:2" x14ac:dyDescent="0.2">
      <c r="A80" s="11"/>
      <c r="B80" s="11"/>
    </row>
    <row r="81" spans="1:2" x14ac:dyDescent="0.2">
      <c r="A81" s="11"/>
      <c r="B81" s="11"/>
    </row>
    <row r="82" spans="1:2" x14ac:dyDescent="0.2">
      <c r="A82" s="11"/>
      <c r="B82" s="11"/>
    </row>
    <row r="83" spans="1:2" x14ac:dyDescent="0.2">
      <c r="A83" s="11"/>
      <c r="B83" s="11"/>
    </row>
    <row r="84" spans="1:2" x14ac:dyDescent="0.2">
      <c r="A84" s="11"/>
      <c r="B84" s="11"/>
    </row>
    <row r="85" spans="1:2" x14ac:dyDescent="0.2">
      <c r="A85" s="11"/>
      <c r="B85" s="11"/>
    </row>
    <row r="86" spans="1:2" x14ac:dyDescent="0.2">
      <c r="A86" s="11"/>
      <c r="B86" s="11"/>
    </row>
    <row r="87" spans="1:2" x14ac:dyDescent="0.2">
      <c r="A87" s="11"/>
      <c r="B87" s="11"/>
    </row>
    <row r="88" spans="1:2" x14ac:dyDescent="0.2">
      <c r="A88" s="11"/>
      <c r="B88" s="11"/>
    </row>
    <row r="89" spans="1:2" x14ac:dyDescent="0.2">
      <c r="A89" s="11"/>
      <c r="B89" s="11"/>
    </row>
    <row r="90" spans="1:2" x14ac:dyDescent="0.2">
      <c r="A90" s="11"/>
      <c r="B90" s="11"/>
    </row>
    <row r="91" spans="1:2" x14ac:dyDescent="0.2">
      <c r="A91" s="11"/>
      <c r="B91" s="11"/>
    </row>
    <row r="92" spans="1:2" x14ac:dyDescent="0.2">
      <c r="A92" s="11"/>
      <c r="B92" s="11"/>
    </row>
    <row r="93" spans="1:2" x14ac:dyDescent="0.2">
      <c r="A93" s="11"/>
      <c r="B93" s="11"/>
    </row>
    <row r="94" spans="1:2" x14ac:dyDescent="0.2">
      <c r="A94" s="11"/>
      <c r="B94" s="11"/>
    </row>
    <row r="95" spans="1:2" x14ac:dyDescent="0.2">
      <c r="A95" s="11"/>
      <c r="B95" s="11"/>
    </row>
    <row r="96" spans="1:2" x14ac:dyDescent="0.2">
      <c r="A96" s="11"/>
      <c r="B96" s="11"/>
    </row>
    <row r="97" spans="1:2" x14ac:dyDescent="0.2">
      <c r="A97" s="11"/>
      <c r="B97" s="11"/>
    </row>
    <row r="98" spans="1:2" x14ac:dyDescent="0.2">
      <c r="A98" s="11"/>
      <c r="B98" s="11"/>
    </row>
    <row r="99" spans="1:2" x14ac:dyDescent="0.2">
      <c r="A99" s="11"/>
      <c r="B99" s="11"/>
    </row>
    <row r="100" spans="1:2" x14ac:dyDescent="0.2">
      <c r="A100" s="11"/>
      <c r="B100" s="11"/>
    </row>
    <row r="101" spans="1:2" x14ac:dyDescent="0.2">
      <c r="A101" s="11"/>
      <c r="B101" s="11"/>
    </row>
    <row r="102" spans="1:2" x14ac:dyDescent="0.2">
      <c r="A102" s="11"/>
      <c r="B102" s="11"/>
    </row>
    <row r="103" spans="1:2" x14ac:dyDescent="0.2">
      <c r="A103" s="11"/>
      <c r="B103" s="11"/>
    </row>
    <row r="104" spans="1:2" x14ac:dyDescent="0.2">
      <c r="A104" s="11"/>
      <c r="B104" s="11"/>
    </row>
    <row r="105" spans="1:2" x14ac:dyDescent="0.2">
      <c r="A105" s="11"/>
      <c r="B105" s="11"/>
    </row>
    <row r="106" spans="1:2" x14ac:dyDescent="0.2">
      <c r="A106" s="11"/>
      <c r="B106" s="11"/>
    </row>
    <row r="107" spans="1:2" x14ac:dyDescent="0.2">
      <c r="A107" s="11"/>
      <c r="B107" s="11"/>
    </row>
    <row r="108" spans="1:2" x14ac:dyDescent="0.2">
      <c r="A108" s="11"/>
      <c r="B108" s="11"/>
    </row>
    <row r="109" spans="1:2" x14ac:dyDescent="0.2">
      <c r="A109" s="11"/>
      <c r="B109" s="11"/>
    </row>
    <row r="110" spans="1:2" x14ac:dyDescent="0.2">
      <c r="A110" s="11"/>
      <c r="B110" s="11"/>
    </row>
    <row r="111" spans="1:2" x14ac:dyDescent="0.2">
      <c r="A111" s="11"/>
      <c r="B111" s="11"/>
    </row>
    <row r="112" spans="1:2" x14ac:dyDescent="0.2">
      <c r="A112" s="11"/>
      <c r="B112" s="11"/>
    </row>
    <row r="113" spans="1:2" x14ac:dyDescent="0.2">
      <c r="A113" s="11"/>
      <c r="B113" s="11"/>
    </row>
    <row r="114" spans="1:2" x14ac:dyDescent="0.2">
      <c r="A114" s="11"/>
      <c r="B114" s="11"/>
    </row>
    <row r="115" spans="1:2" x14ac:dyDescent="0.2">
      <c r="A115" s="11"/>
      <c r="B115" s="11"/>
    </row>
    <row r="116" spans="1:2" x14ac:dyDescent="0.2">
      <c r="A116" s="11"/>
      <c r="B116" s="11"/>
    </row>
    <row r="117" spans="1:2" x14ac:dyDescent="0.2">
      <c r="A117" s="11"/>
      <c r="B117" s="11"/>
    </row>
    <row r="118" spans="1:2" x14ac:dyDescent="0.2">
      <c r="A118" s="11"/>
      <c r="B118" s="11"/>
    </row>
    <row r="119" spans="1:2" x14ac:dyDescent="0.2">
      <c r="A119" s="11"/>
      <c r="B119" s="11"/>
    </row>
    <row r="120" spans="1:2" x14ac:dyDescent="0.2">
      <c r="A120" s="11"/>
      <c r="B120" s="11"/>
    </row>
    <row r="121" spans="1:2" x14ac:dyDescent="0.2">
      <c r="A121" s="11"/>
      <c r="B121" s="11"/>
    </row>
    <row r="122" spans="1:2" x14ac:dyDescent="0.2">
      <c r="A122" s="11"/>
      <c r="B122" s="11"/>
    </row>
    <row r="123" spans="1:2" x14ac:dyDescent="0.2">
      <c r="A123" s="11"/>
      <c r="B123" s="11"/>
    </row>
    <row r="124" spans="1:2" x14ac:dyDescent="0.2">
      <c r="A124" s="11"/>
      <c r="B124" s="11"/>
    </row>
    <row r="125" spans="1:2" x14ac:dyDescent="0.2">
      <c r="A125" s="11"/>
      <c r="B125" s="11"/>
    </row>
    <row r="126" spans="1:2" x14ac:dyDescent="0.2">
      <c r="A126" s="11"/>
      <c r="B126" s="11"/>
    </row>
    <row r="127" spans="1:2" x14ac:dyDescent="0.2">
      <c r="A127" s="11"/>
      <c r="B127" s="11"/>
    </row>
    <row r="128" spans="1:2" x14ac:dyDescent="0.2">
      <c r="A128" s="11"/>
      <c r="B128" s="11"/>
    </row>
    <row r="129" spans="1:2" x14ac:dyDescent="0.2">
      <c r="A129" s="11"/>
      <c r="B129" s="11"/>
    </row>
    <row r="130" spans="1:2" x14ac:dyDescent="0.2">
      <c r="A130" s="11"/>
      <c r="B130" s="11"/>
    </row>
    <row r="131" spans="1:2" x14ac:dyDescent="0.2">
      <c r="A131" s="11"/>
      <c r="B131" s="11"/>
    </row>
    <row r="132" spans="1:2" x14ac:dyDescent="0.2">
      <c r="A132" s="11"/>
      <c r="B132" s="11"/>
    </row>
    <row r="133" spans="1:2" x14ac:dyDescent="0.2">
      <c r="A133" s="11"/>
      <c r="B133" s="11"/>
    </row>
    <row r="134" spans="1:2" x14ac:dyDescent="0.2">
      <c r="A134" s="11"/>
      <c r="B134" s="11"/>
    </row>
    <row r="135" spans="1:2" x14ac:dyDescent="0.2">
      <c r="A135" s="11"/>
      <c r="B135" s="11"/>
    </row>
    <row r="136" spans="1:2" x14ac:dyDescent="0.2">
      <c r="A136" s="11"/>
      <c r="B136" s="11"/>
    </row>
    <row r="137" spans="1:2" x14ac:dyDescent="0.2">
      <c r="A137" s="11"/>
      <c r="B137" s="11"/>
    </row>
    <row r="138" spans="1:2" x14ac:dyDescent="0.2">
      <c r="A138" s="11"/>
      <c r="B138" s="11"/>
    </row>
    <row r="139" spans="1:2" x14ac:dyDescent="0.2">
      <c r="A139" s="11"/>
      <c r="B139" s="11"/>
    </row>
    <row r="140" spans="1:2" x14ac:dyDescent="0.2">
      <c r="A140" s="11"/>
      <c r="B140" s="11"/>
    </row>
    <row r="141" spans="1:2" x14ac:dyDescent="0.2">
      <c r="A141" s="11"/>
      <c r="B141" s="11"/>
    </row>
    <row r="142" spans="1:2" x14ac:dyDescent="0.2">
      <c r="A142" s="11"/>
      <c r="B142" s="11"/>
    </row>
    <row r="143" spans="1:2" x14ac:dyDescent="0.2">
      <c r="A143" s="11"/>
      <c r="B143" s="11"/>
    </row>
    <row r="144" spans="1:2" x14ac:dyDescent="0.2">
      <c r="A144" s="11"/>
      <c r="B144" s="11"/>
    </row>
    <row r="145" spans="1:2" x14ac:dyDescent="0.2">
      <c r="A145" s="11"/>
      <c r="B145" s="11"/>
    </row>
    <row r="146" spans="1:2" x14ac:dyDescent="0.2">
      <c r="A146" s="11"/>
      <c r="B146" s="11"/>
    </row>
    <row r="147" spans="1:2" x14ac:dyDescent="0.2">
      <c r="A147" s="11"/>
      <c r="B147" s="11"/>
    </row>
    <row r="148" spans="1:2" x14ac:dyDescent="0.2">
      <c r="A148" s="11"/>
      <c r="B148" s="11"/>
    </row>
    <row r="149" spans="1:2" x14ac:dyDescent="0.2">
      <c r="A149" s="11"/>
      <c r="B149" s="11"/>
    </row>
    <row r="150" spans="1:2" x14ac:dyDescent="0.2">
      <c r="A150" s="11"/>
      <c r="B150" s="11"/>
    </row>
    <row r="151" spans="1:2" x14ac:dyDescent="0.2">
      <c r="A151" s="11"/>
      <c r="B151" s="11"/>
    </row>
    <row r="152" spans="1:2" x14ac:dyDescent="0.2">
      <c r="A152" s="11"/>
      <c r="B152" s="11"/>
    </row>
    <row r="153" spans="1:2" x14ac:dyDescent="0.2">
      <c r="A153" s="11"/>
      <c r="B153" s="11"/>
    </row>
    <row r="154" spans="1:2" x14ac:dyDescent="0.2">
      <c r="A154" s="11"/>
      <c r="B154" s="11"/>
    </row>
    <row r="155" spans="1:2" x14ac:dyDescent="0.2">
      <c r="A155" s="11"/>
      <c r="B155" s="11"/>
    </row>
    <row r="156" spans="1:2" x14ac:dyDescent="0.2">
      <c r="A156" s="11"/>
      <c r="B156" s="11"/>
    </row>
    <row r="157" spans="1:2" x14ac:dyDescent="0.2">
      <c r="A157" s="11"/>
      <c r="B157" s="11"/>
    </row>
    <row r="158" spans="1:2" x14ac:dyDescent="0.2">
      <c r="A158" s="11"/>
      <c r="B158" s="11"/>
    </row>
    <row r="159" spans="1:2" x14ac:dyDescent="0.2">
      <c r="A159" s="11"/>
      <c r="B159" s="11"/>
    </row>
    <row r="160" spans="1:2" x14ac:dyDescent="0.2">
      <c r="A160" s="11"/>
      <c r="B160" s="11"/>
    </row>
    <row r="161" spans="1:2" x14ac:dyDescent="0.2">
      <c r="A161" s="11"/>
      <c r="B161" s="11"/>
    </row>
    <row r="162" spans="1:2" x14ac:dyDescent="0.2">
      <c r="A162" s="11"/>
      <c r="B162" s="11"/>
    </row>
    <row r="163" spans="1:2" x14ac:dyDescent="0.2">
      <c r="A163" s="11"/>
      <c r="B163" s="11"/>
    </row>
    <row r="164" spans="1:2" x14ac:dyDescent="0.2">
      <c r="A164" s="11"/>
      <c r="B164" s="11"/>
    </row>
    <row r="165" spans="1:2" x14ac:dyDescent="0.2">
      <c r="A165" s="11"/>
      <c r="B165" s="11"/>
    </row>
    <row r="166" spans="1:2" x14ac:dyDescent="0.2">
      <c r="A166" s="11"/>
      <c r="B166" s="11"/>
    </row>
    <row r="167" spans="1:2" x14ac:dyDescent="0.2">
      <c r="A167" s="11"/>
      <c r="B167" s="11"/>
    </row>
    <row r="168" spans="1:2" x14ac:dyDescent="0.2">
      <c r="A168" s="11"/>
      <c r="B168" s="11"/>
    </row>
    <row r="169" spans="1:2" x14ac:dyDescent="0.2">
      <c r="A169" s="11"/>
      <c r="B169" s="11"/>
    </row>
    <row r="170" spans="1:2" x14ac:dyDescent="0.2">
      <c r="A170" s="11"/>
      <c r="B170" s="11"/>
    </row>
    <row r="171" spans="1:2" x14ac:dyDescent="0.2">
      <c r="A171" s="11"/>
      <c r="B171" s="11"/>
    </row>
    <row r="172" spans="1:2" x14ac:dyDescent="0.2">
      <c r="A172" s="11"/>
      <c r="B172" s="11"/>
    </row>
    <row r="173" spans="1:2" x14ac:dyDescent="0.2">
      <c r="A173" s="11"/>
      <c r="B173" s="11"/>
    </row>
    <row r="174" spans="1:2" x14ac:dyDescent="0.2">
      <c r="A174" s="11"/>
      <c r="B174" s="11"/>
    </row>
    <row r="175" spans="1:2" x14ac:dyDescent="0.2">
      <c r="A175" s="11"/>
      <c r="B175" s="11"/>
    </row>
    <row r="176" spans="1:2" x14ac:dyDescent="0.2">
      <c r="A176" s="11"/>
      <c r="B176" s="11"/>
    </row>
    <row r="177" spans="1:2" x14ac:dyDescent="0.2">
      <c r="A177" s="11"/>
      <c r="B177" s="11"/>
    </row>
    <row r="178" spans="1:2" x14ac:dyDescent="0.2">
      <c r="A178" s="11"/>
      <c r="B178" s="11"/>
    </row>
    <row r="179" spans="1:2" x14ac:dyDescent="0.2">
      <c r="A179" s="11"/>
      <c r="B179" s="11"/>
    </row>
    <row r="180" spans="1:2" x14ac:dyDescent="0.2">
      <c r="A180" s="11"/>
      <c r="B180" s="11"/>
    </row>
    <row r="181" spans="1:2" x14ac:dyDescent="0.2">
      <c r="A181" s="11"/>
      <c r="B181" s="11"/>
    </row>
    <row r="182" spans="1:2" x14ac:dyDescent="0.2">
      <c r="A182" s="11"/>
      <c r="B182" s="11"/>
    </row>
    <row r="183" spans="1:2" x14ac:dyDescent="0.2">
      <c r="A183" s="11"/>
      <c r="B183" s="11"/>
    </row>
    <row r="184" spans="1:2" x14ac:dyDescent="0.2">
      <c r="A184" s="11"/>
      <c r="B184" s="11"/>
    </row>
    <row r="185" spans="1:2" x14ac:dyDescent="0.2">
      <c r="A185" s="11"/>
      <c r="B185" s="11"/>
    </row>
    <row r="186" spans="1:2" x14ac:dyDescent="0.2">
      <c r="A186" s="11"/>
      <c r="B186" s="11"/>
    </row>
    <row r="187" spans="1:2" x14ac:dyDescent="0.2">
      <c r="A187" s="11"/>
      <c r="B187" s="11"/>
    </row>
    <row r="188" spans="1:2" x14ac:dyDescent="0.2">
      <c r="A188" s="11"/>
      <c r="B188" s="11"/>
    </row>
    <row r="189" spans="1:2" x14ac:dyDescent="0.2">
      <c r="A189" s="11"/>
      <c r="B189" s="11"/>
    </row>
    <row r="190" spans="1:2" x14ac:dyDescent="0.2">
      <c r="A190" s="11"/>
      <c r="B190" s="11"/>
    </row>
    <row r="191" spans="1:2" x14ac:dyDescent="0.2">
      <c r="A191" s="11"/>
      <c r="B191" s="11"/>
    </row>
    <row r="192" spans="1:2" x14ac:dyDescent="0.2">
      <c r="A192" s="11"/>
      <c r="B192" s="11"/>
    </row>
    <row r="193" spans="1:2" x14ac:dyDescent="0.2">
      <c r="A193" s="11"/>
      <c r="B193" s="11"/>
    </row>
    <row r="194" spans="1:2" x14ac:dyDescent="0.2">
      <c r="A194" s="11"/>
      <c r="B194" s="11"/>
    </row>
    <row r="195" spans="1:2" x14ac:dyDescent="0.2">
      <c r="A195" s="11"/>
      <c r="B195" s="11"/>
    </row>
    <row r="196" spans="1:2" x14ac:dyDescent="0.2">
      <c r="A196" s="11"/>
      <c r="B196" s="11"/>
    </row>
    <row r="197" spans="1:2" x14ac:dyDescent="0.2">
      <c r="A197" s="11"/>
      <c r="B197" s="11"/>
    </row>
    <row r="198" spans="1:2" x14ac:dyDescent="0.2">
      <c r="A198" s="11"/>
      <c r="B198" s="11"/>
    </row>
    <row r="199" spans="1:2" x14ac:dyDescent="0.2">
      <c r="A199" s="11"/>
      <c r="B199" s="11"/>
    </row>
    <row r="200" spans="1:2" x14ac:dyDescent="0.2">
      <c r="A200" s="11"/>
      <c r="B200" s="11"/>
    </row>
    <row r="201" spans="1:2" x14ac:dyDescent="0.2">
      <c r="A201" s="11"/>
      <c r="B201" s="11"/>
    </row>
    <row r="202" spans="1:2" x14ac:dyDescent="0.2">
      <c r="A202" s="11"/>
      <c r="B202" s="11"/>
    </row>
    <row r="203" spans="1:2" x14ac:dyDescent="0.2">
      <c r="A203" s="11"/>
      <c r="B203" s="11"/>
    </row>
    <row r="204" spans="1:2" x14ac:dyDescent="0.2">
      <c r="A204" s="11"/>
      <c r="B204" s="11"/>
    </row>
    <row r="205" spans="1:2" x14ac:dyDescent="0.2">
      <c r="A205" s="11"/>
      <c r="B205" s="11"/>
    </row>
    <row r="206" spans="1:2" x14ac:dyDescent="0.2">
      <c r="A206" s="11"/>
      <c r="B206" s="11"/>
    </row>
    <row r="207" spans="1:2" x14ac:dyDescent="0.2">
      <c r="A207" s="11"/>
      <c r="B207" s="11"/>
    </row>
    <row r="208" spans="1:2" x14ac:dyDescent="0.2">
      <c r="A208" s="11"/>
      <c r="B208" s="11"/>
    </row>
    <row r="209" spans="1:2" x14ac:dyDescent="0.2">
      <c r="A209" s="11"/>
      <c r="B209" s="11"/>
    </row>
    <row r="210" spans="1:2" x14ac:dyDescent="0.2">
      <c r="A210" s="11"/>
      <c r="B210" s="11"/>
    </row>
    <row r="211" spans="1:2" x14ac:dyDescent="0.2">
      <c r="A211" s="11"/>
      <c r="B211" s="11"/>
    </row>
    <row r="212" spans="1:2" x14ac:dyDescent="0.2">
      <c r="A212" s="11"/>
      <c r="B212" s="11"/>
    </row>
    <row r="213" spans="1:2" x14ac:dyDescent="0.2">
      <c r="A213" s="11"/>
      <c r="B213" s="11"/>
    </row>
    <row r="214" spans="1:2" x14ac:dyDescent="0.2">
      <c r="A214" s="11"/>
      <c r="B214" s="11"/>
    </row>
    <row r="215" spans="1:2" x14ac:dyDescent="0.2">
      <c r="A215" s="11"/>
      <c r="B215" s="11"/>
    </row>
    <row r="216" spans="1:2" x14ac:dyDescent="0.2">
      <c r="A216" s="11"/>
      <c r="B216" s="11"/>
    </row>
    <row r="217" spans="1:2" x14ac:dyDescent="0.2">
      <c r="A217" s="11"/>
      <c r="B217" s="11"/>
    </row>
    <row r="218" spans="1:2" x14ac:dyDescent="0.2">
      <c r="A218" s="11"/>
      <c r="B218" s="11"/>
    </row>
    <row r="219" spans="1:2" x14ac:dyDescent="0.2">
      <c r="A219" s="11"/>
      <c r="B219" s="11"/>
    </row>
    <row r="220" spans="1:2" x14ac:dyDescent="0.2">
      <c r="A220" s="11"/>
      <c r="B220" s="11"/>
    </row>
    <row r="221" spans="1:2" x14ac:dyDescent="0.2">
      <c r="A221" s="11"/>
      <c r="B221" s="11"/>
    </row>
    <row r="222" spans="1:2" x14ac:dyDescent="0.2">
      <c r="A222" s="11"/>
      <c r="B222" s="11"/>
    </row>
    <row r="223" spans="1:2" x14ac:dyDescent="0.2">
      <c r="A223" s="11"/>
      <c r="B223" s="11"/>
    </row>
    <row r="224" spans="1:2" x14ac:dyDescent="0.2">
      <c r="A224" s="11"/>
      <c r="B224" s="11"/>
    </row>
    <row r="225" spans="1:2" x14ac:dyDescent="0.2">
      <c r="A225" s="11"/>
      <c r="B225" s="11"/>
    </row>
    <row r="226" spans="1:2" x14ac:dyDescent="0.2">
      <c r="A226" s="11"/>
      <c r="B226" s="11"/>
    </row>
    <row r="227" spans="1:2" x14ac:dyDescent="0.2">
      <c r="A227" s="11"/>
      <c r="B227" s="11"/>
    </row>
    <row r="228" spans="1:2" x14ac:dyDescent="0.2">
      <c r="A228" s="11"/>
      <c r="B228" s="11"/>
    </row>
    <row r="229" spans="1:2" x14ac:dyDescent="0.2">
      <c r="A229" s="11"/>
      <c r="B229" s="11"/>
    </row>
    <row r="230" spans="1:2" x14ac:dyDescent="0.2">
      <c r="A230" s="11"/>
      <c r="B230" s="11"/>
    </row>
    <row r="231" spans="1:2" x14ac:dyDescent="0.2">
      <c r="A231" s="11"/>
      <c r="B231" s="11"/>
    </row>
    <row r="232" spans="1:2" x14ac:dyDescent="0.2">
      <c r="A232" s="11"/>
      <c r="B232" s="11"/>
    </row>
    <row r="233" spans="1:2" x14ac:dyDescent="0.2">
      <c r="A233" s="11"/>
      <c r="B233" s="11"/>
    </row>
    <row r="234" spans="1:2" x14ac:dyDescent="0.2">
      <c r="A234" s="11"/>
      <c r="B234" s="11"/>
    </row>
    <row r="235" spans="1:2" x14ac:dyDescent="0.2">
      <c r="A235" s="11"/>
      <c r="B235" s="11"/>
    </row>
    <row r="236" spans="1:2" x14ac:dyDescent="0.2">
      <c r="A236" s="11"/>
      <c r="B236" s="11"/>
    </row>
    <row r="237" spans="1:2" x14ac:dyDescent="0.2">
      <c r="A237" s="11"/>
      <c r="B237" s="11"/>
    </row>
    <row r="238" spans="1:2" x14ac:dyDescent="0.2">
      <c r="A238" s="11"/>
      <c r="B238" s="11"/>
    </row>
    <row r="239" spans="1:2" x14ac:dyDescent="0.2">
      <c r="A239" s="11"/>
      <c r="B239" s="11"/>
    </row>
    <row r="240" spans="1:2" x14ac:dyDescent="0.2">
      <c r="A240" s="11"/>
      <c r="B240" s="11"/>
    </row>
    <row r="241" spans="1:2" x14ac:dyDescent="0.2">
      <c r="A241" s="11"/>
      <c r="B241" s="11"/>
    </row>
    <row r="242" spans="1:2" x14ac:dyDescent="0.2">
      <c r="A242" s="11"/>
      <c r="B242" s="11"/>
    </row>
    <row r="243" spans="1:2" x14ac:dyDescent="0.2">
      <c r="A243" s="11"/>
      <c r="B243" s="11"/>
    </row>
    <row r="244" spans="1:2" x14ac:dyDescent="0.2">
      <c r="A244" s="11"/>
      <c r="B244" s="11"/>
    </row>
    <row r="245" spans="1:2" x14ac:dyDescent="0.2">
      <c r="A245" s="11"/>
      <c r="B245" s="11"/>
    </row>
    <row r="246" spans="1:2" x14ac:dyDescent="0.2">
      <c r="A246" s="11"/>
      <c r="B246" s="11"/>
    </row>
    <row r="247" spans="1:2" x14ac:dyDescent="0.2">
      <c r="A247" s="11"/>
      <c r="B247" s="11"/>
    </row>
    <row r="248" spans="1:2" x14ac:dyDescent="0.2">
      <c r="A248" s="11"/>
      <c r="B248" s="11"/>
    </row>
    <row r="249" spans="1:2" x14ac:dyDescent="0.2">
      <c r="A249" s="11"/>
      <c r="B249" s="11"/>
    </row>
    <row r="250" spans="1:2" x14ac:dyDescent="0.2">
      <c r="A250" s="11"/>
      <c r="B250" s="11"/>
    </row>
    <row r="251" spans="1:2" x14ac:dyDescent="0.2">
      <c r="A251" s="11"/>
      <c r="B251" s="11"/>
    </row>
    <row r="252" spans="1:2" x14ac:dyDescent="0.2">
      <c r="A252" s="11"/>
      <c r="B252" s="11"/>
    </row>
    <row r="253" spans="1:2" x14ac:dyDescent="0.2">
      <c r="A253" s="11"/>
      <c r="B253" s="11"/>
    </row>
    <row r="254" spans="1:2" x14ac:dyDescent="0.2">
      <c r="A254" s="11"/>
      <c r="B254" s="11"/>
    </row>
    <row r="255" spans="1:2" x14ac:dyDescent="0.2">
      <c r="A255" s="11"/>
      <c r="B255" s="11"/>
    </row>
    <row r="256" spans="1:2" x14ac:dyDescent="0.2">
      <c r="A256" s="11"/>
      <c r="B256" s="11"/>
    </row>
    <row r="257" spans="1:2" x14ac:dyDescent="0.2">
      <c r="A257" s="11"/>
      <c r="B257" s="11"/>
    </row>
    <row r="258" spans="1:2" x14ac:dyDescent="0.2">
      <c r="A258" s="11"/>
      <c r="B258" s="11"/>
    </row>
    <row r="259" spans="1:2" x14ac:dyDescent="0.2">
      <c r="A259" s="11"/>
      <c r="B259" s="11"/>
    </row>
    <row r="260" spans="1:2" x14ac:dyDescent="0.2">
      <c r="A260" s="11"/>
      <c r="B260" s="11"/>
    </row>
    <row r="261" spans="1:2" x14ac:dyDescent="0.2">
      <c r="A261" s="11"/>
      <c r="B261" s="11"/>
    </row>
    <row r="262" spans="1:2" x14ac:dyDescent="0.2">
      <c r="A262" s="11"/>
      <c r="B262" s="11"/>
    </row>
    <row r="263" spans="1:2" x14ac:dyDescent="0.2">
      <c r="A263" s="11"/>
      <c r="B263" s="11"/>
    </row>
    <row r="264" spans="1:2" x14ac:dyDescent="0.2">
      <c r="A264" s="11"/>
      <c r="B264" s="11"/>
    </row>
    <row r="265" spans="1:2" x14ac:dyDescent="0.2">
      <c r="A265" s="11"/>
      <c r="B265" s="11"/>
    </row>
    <row r="266" spans="1:2" x14ac:dyDescent="0.2">
      <c r="A266" s="11"/>
      <c r="B266" s="11"/>
    </row>
    <row r="267" spans="1:2" x14ac:dyDescent="0.2">
      <c r="A267" s="11"/>
      <c r="B267" s="11"/>
    </row>
    <row r="268" spans="1:2" x14ac:dyDescent="0.2">
      <c r="A268" s="11"/>
      <c r="B268" s="11"/>
    </row>
    <row r="269" spans="1:2" x14ac:dyDescent="0.2">
      <c r="A269" s="11"/>
      <c r="B269" s="11"/>
    </row>
    <row r="270" spans="1:2" x14ac:dyDescent="0.2">
      <c r="A270" s="11"/>
      <c r="B270" s="11"/>
    </row>
    <row r="271" spans="1:2" x14ac:dyDescent="0.2">
      <c r="A271" s="11"/>
      <c r="B271" s="11"/>
    </row>
    <row r="272" spans="1:2" x14ac:dyDescent="0.2">
      <c r="A272" s="11"/>
      <c r="B272" s="11"/>
    </row>
    <row r="273" spans="1:2" x14ac:dyDescent="0.2">
      <c r="A273" s="11"/>
      <c r="B273" s="11"/>
    </row>
    <row r="274" spans="1:2" x14ac:dyDescent="0.2">
      <c r="A274" s="11"/>
      <c r="B274" s="11"/>
    </row>
    <row r="275" spans="1:2" x14ac:dyDescent="0.2">
      <c r="A275" s="11"/>
      <c r="B275" s="11"/>
    </row>
    <row r="276" spans="1:2" x14ac:dyDescent="0.2">
      <c r="A276" s="11"/>
      <c r="B276" s="11"/>
    </row>
    <row r="277" spans="1:2" x14ac:dyDescent="0.2">
      <c r="A277" s="11"/>
      <c r="B277" s="11"/>
    </row>
    <row r="278" spans="1:2" x14ac:dyDescent="0.2">
      <c r="A278" s="11"/>
      <c r="B278" s="11"/>
    </row>
    <row r="279" spans="1:2" x14ac:dyDescent="0.2">
      <c r="A279" s="11"/>
      <c r="B279" s="11"/>
    </row>
    <row r="280" spans="1:2" x14ac:dyDescent="0.2">
      <c r="A280" s="11"/>
      <c r="B280" s="11"/>
    </row>
    <row r="281" spans="1:2" x14ac:dyDescent="0.2">
      <c r="A281" s="11"/>
      <c r="B281" s="11"/>
    </row>
    <row r="282" spans="1:2" x14ac:dyDescent="0.2">
      <c r="A282" s="11"/>
      <c r="B282" s="11"/>
    </row>
    <row r="283" spans="1:2" x14ac:dyDescent="0.2">
      <c r="A283" s="11"/>
      <c r="B283" s="11"/>
    </row>
    <row r="284" spans="1:2" x14ac:dyDescent="0.2">
      <c r="A284" s="11"/>
      <c r="B284" s="11"/>
    </row>
    <row r="285" spans="1:2" x14ac:dyDescent="0.2">
      <c r="A285" s="11"/>
      <c r="B285" s="11"/>
    </row>
    <row r="286" spans="1:2" x14ac:dyDescent="0.2">
      <c r="A286" s="11"/>
      <c r="B286" s="11"/>
    </row>
    <row r="287" spans="1:2" x14ac:dyDescent="0.2">
      <c r="A287" s="11"/>
      <c r="B287" s="11"/>
    </row>
    <row r="288" spans="1:2" x14ac:dyDescent="0.2">
      <c r="A288" s="11"/>
      <c r="B288" s="11"/>
    </row>
    <row r="289" spans="1:2" x14ac:dyDescent="0.2">
      <c r="A289" s="11"/>
      <c r="B289" s="11"/>
    </row>
    <row r="290" spans="1:2" x14ac:dyDescent="0.2">
      <c r="A290" s="11"/>
      <c r="B290" s="11"/>
    </row>
    <row r="291" spans="1:2" x14ac:dyDescent="0.2">
      <c r="A291" s="11"/>
      <c r="B291" s="11"/>
    </row>
    <row r="292" spans="1:2" x14ac:dyDescent="0.2">
      <c r="A292" s="11"/>
      <c r="B292" s="11"/>
    </row>
    <row r="293" spans="1:2" x14ac:dyDescent="0.2">
      <c r="A293" s="11"/>
      <c r="B293" s="11"/>
    </row>
    <row r="294" spans="1:2" x14ac:dyDescent="0.2">
      <c r="A294" s="11"/>
      <c r="B294" s="11"/>
    </row>
    <row r="295" spans="1:2" x14ac:dyDescent="0.2">
      <c r="A295" s="11"/>
      <c r="B295" s="11"/>
    </row>
    <row r="296" spans="1:2" x14ac:dyDescent="0.2">
      <c r="A296" s="11"/>
      <c r="B296" s="11"/>
    </row>
    <row r="297" spans="1:2" x14ac:dyDescent="0.2">
      <c r="A297" s="11"/>
      <c r="B297" s="11"/>
    </row>
    <row r="298" spans="1:2" x14ac:dyDescent="0.2">
      <c r="A298" s="11"/>
      <c r="B298" s="11"/>
    </row>
    <row r="299" spans="1:2" x14ac:dyDescent="0.2">
      <c r="A299" s="11"/>
      <c r="B299" s="11"/>
    </row>
    <row r="300" spans="1:2" x14ac:dyDescent="0.2">
      <c r="A300" s="11"/>
      <c r="B300" s="11"/>
    </row>
    <row r="301" spans="1:2" x14ac:dyDescent="0.2">
      <c r="A301" s="11"/>
      <c r="B301" s="11"/>
    </row>
    <row r="302" spans="1:2" x14ac:dyDescent="0.2">
      <c r="A302" s="11"/>
      <c r="B302" s="11"/>
    </row>
    <row r="303" spans="1:2" x14ac:dyDescent="0.2">
      <c r="A303" s="11"/>
      <c r="B303" s="11"/>
    </row>
    <row r="304" spans="1:2" x14ac:dyDescent="0.2">
      <c r="A304" s="11"/>
      <c r="B304" s="11"/>
    </row>
    <row r="305" spans="1:2" x14ac:dyDescent="0.2">
      <c r="A305" s="11"/>
      <c r="B305" s="11"/>
    </row>
    <row r="306" spans="1:2" x14ac:dyDescent="0.2">
      <c r="A306" s="11"/>
      <c r="B306" s="11"/>
    </row>
    <row r="307" spans="1:2" x14ac:dyDescent="0.2">
      <c r="A307" s="11"/>
      <c r="B307" s="11"/>
    </row>
    <row r="308" spans="1:2" x14ac:dyDescent="0.2">
      <c r="A308" s="11"/>
      <c r="B308" s="11"/>
    </row>
    <row r="309" spans="1:2" x14ac:dyDescent="0.2">
      <c r="A309" s="11"/>
      <c r="B309" s="11"/>
    </row>
    <row r="310" spans="1:2" x14ac:dyDescent="0.2">
      <c r="A310" s="11"/>
      <c r="B310" s="11"/>
    </row>
    <row r="311" spans="1:2" x14ac:dyDescent="0.2">
      <c r="A311" s="11"/>
      <c r="B311" s="11"/>
    </row>
    <row r="312" spans="1:2" x14ac:dyDescent="0.2">
      <c r="A312" s="11"/>
      <c r="B312" s="11"/>
    </row>
    <row r="313" spans="1:2" x14ac:dyDescent="0.2">
      <c r="A313" s="11"/>
      <c r="B313" s="11"/>
    </row>
    <row r="314" spans="1:2" x14ac:dyDescent="0.2">
      <c r="A314" s="11"/>
      <c r="B314" s="11"/>
    </row>
    <row r="315" spans="1:2" x14ac:dyDescent="0.2">
      <c r="A315" s="11"/>
      <c r="B315" s="11"/>
    </row>
    <row r="316" spans="1:2" x14ac:dyDescent="0.2">
      <c r="A316" s="11"/>
      <c r="B316" s="11"/>
    </row>
    <row r="317" spans="1:2" x14ac:dyDescent="0.2">
      <c r="A317" s="11"/>
      <c r="B317" s="11"/>
    </row>
    <row r="318" spans="1:2" x14ac:dyDescent="0.2">
      <c r="A318" s="11"/>
      <c r="B318" s="11"/>
    </row>
    <row r="319" spans="1:2" x14ac:dyDescent="0.2">
      <c r="A319" s="11"/>
      <c r="B319" s="11"/>
    </row>
    <row r="320" spans="1:2" x14ac:dyDescent="0.2">
      <c r="A320" s="11"/>
      <c r="B320" s="11"/>
    </row>
    <row r="321" spans="1:2" x14ac:dyDescent="0.2">
      <c r="A321" s="11"/>
      <c r="B321" s="11"/>
    </row>
    <row r="322" spans="1:2" x14ac:dyDescent="0.2">
      <c r="A322" s="11"/>
      <c r="B322" s="11"/>
    </row>
    <row r="323" spans="1:2" x14ac:dyDescent="0.2">
      <c r="A323" s="11"/>
      <c r="B323" s="11"/>
    </row>
    <row r="324" spans="1:2" x14ac:dyDescent="0.2">
      <c r="A324" s="11"/>
      <c r="B324" s="11"/>
    </row>
    <row r="325" spans="1:2" x14ac:dyDescent="0.2">
      <c r="A325" s="11"/>
      <c r="B325" s="11"/>
    </row>
    <row r="326" spans="1:2" x14ac:dyDescent="0.2">
      <c r="A326" s="11"/>
      <c r="B326" s="11"/>
    </row>
    <row r="327" spans="1:2" x14ac:dyDescent="0.2">
      <c r="A327" s="11"/>
      <c r="B327" s="11"/>
    </row>
    <row r="328" spans="1:2" x14ac:dyDescent="0.2">
      <c r="A328" s="11"/>
      <c r="B328" s="11"/>
    </row>
    <row r="329" spans="1:2" x14ac:dyDescent="0.2">
      <c r="A329" s="11"/>
      <c r="B329" s="11"/>
    </row>
    <row r="330" spans="1:2" x14ac:dyDescent="0.2">
      <c r="A330" s="11"/>
      <c r="B330" s="11"/>
    </row>
    <row r="331" spans="1:2" x14ac:dyDescent="0.2">
      <c r="A331" s="11"/>
      <c r="B331" s="11"/>
    </row>
    <row r="332" spans="1:2" x14ac:dyDescent="0.2">
      <c r="A332" s="11"/>
      <c r="B332" s="11"/>
    </row>
    <row r="333" spans="1:2" x14ac:dyDescent="0.2">
      <c r="A333" s="11"/>
      <c r="B333" s="11"/>
    </row>
    <row r="334" spans="1:2" x14ac:dyDescent="0.2">
      <c r="A334" s="11"/>
      <c r="B334" s="11"/>
    </row>
    <row r="335" spans="1:2" x14ac:dyDescent="0.2">
      <c r="A335" s="11"/>
      <c r="B335" s="11"/>
    </row>
    <row r="336" spans="1:2" x14ac:dyDescent="0.2">
      <c r="A336" s="11"/>
      <c r="B336" s="11"/>
    </row>
    <row r="337" spans="1:2" x14ac:dyDescent="0.2">
      <c r="A337" s="11"/>
      <c r="B337" s="11"/>
    </row>
    <row r="338" spans="1:2" x14ac:dyDescent="0.2">
      <c r="A338" s="11"/>
      <c r="B338" s="11"/>
    </row>
    <row r="339" spans="1:2" x14ac:dyDescent="0.2">
      <c r="A339" s="11"/>
      <c r="B339" s="11"/>
    </row>
    <row r="340" spans="1:2" x14ac:dyDescent="0.2">
      <c r="A340" s="11"/>
      <c r="B340" s="11"/>
    </row>
    <row r="341" spans="1:2" x14ac:dyDescent="0.2">
      <c r="A341" s="11"/>
      <c r="B341" s="11"/>
    </row>
    <row r="342" spans="1:2" x14ac:dyDescent="0.2">
      <c r="A342" s="11"/>
      <c r="B342" s="11"/>
    </row>
    <row r="343" spans="1:2" x14ac:dyDescent="0.2">
      <c r="A343" s="11"/>
      <c r="B343" s="11"/>
    </row>
    <row r="344" spans="1:2" x14ac:dyDescent="0.2">
      <c r="A344" s="11"/>
      <c r="B344" s="11"/>
    </row>
    <row r="345" spans="1:2" x14ac:dyDescent="0.2">
      <c r="A345" s="11"/>
      <c r="B345" s="11"/>
    </row>
    <row r="346" spans="1:2" x14ac:dyDescent="0.2">
      <c r="A346" s="11"/>
      <c r="B346" s="11"/>
    </row>
    <row r="347" spans="1:2" x14ac:dyDescent="0.2">
      <c r="A347" s="11"/>
      <c r="B347" s="11"/>
    </row>
    <row r="348" spans="1:2" x14ac:dyDescent="0.2">
      <c r="A348" s="11"/>
      <c r="B348" s="11"/>
    </row>
    <row r="349" spans="1:2" x14ac:dyDescent="0.2">
      <c r="A349" s="11"/>
      <c r="B349" s="11"/>
    </row>
    <row r="350" spans="1:2" x14ac:dyDescent="0.2">
      <c r="A350" s="11"/>
      <c r="B350" s="11"/>
    </row>
    <row r="351" spans="1:2" x14ac:dyDescent="0.2">
      <c r="A351" s="11"/>
      <c r="B351" s="11"/>
    </row>
    <row r="352" spans="1:2" x14ac:dyDescent="0.2">
      <c r="A352" s="11"/>
      <c r="B352" s="11"/>
    </row>
    <row r="353" spans="1:2" x14ac:dyDescent="0.2">
      <c r="A353" s="11"/>
      <c r="B353" s="11"/>
    </row>
    <row r="354" spans="1:2" x14ac:dyDescent="0.2">
      <c r="A354" s="11"/>
      <c r="B354" s="11"/>
    </row>
    <row r="355" spans="1:2" x14ac:dyDescent="0.2">
      <c r="A355" s="11"/>
      <c r="B355" s="11"/>
    </row>
    <row r="356" spans="1:2" x14ac:dyDescent="0.2">
      <c r="A356" s="11"/>
      <c r="B356" s="11"/>
    </row>
    <row r="357" spans="1:2" x14ac:dyDescent="0.2">
      <c r="A357" s="11"/>
      <c r="B357" s="11"/>
    </row>
    <row r="358" spans="1:2" x14ac:dyDescent="0.2">
      <c r="A358" s="11"/>
      <c r="B358" s="11"/>
    </row>
    <row r="359" spans="1:2" x14ac:dyDescent="0.2">
      <c r="A359" s="11"/>
      <c r="B359" s="11"/>
    </row>
    <row r="360" spans="1:2" x14ac:dyDescent="0.2">
      <c r="A360" s="11"/>
      <c r="B360" s="11"/>
    </row>
    <row r="361" spans="1:2" x14ac:dyDescent="0.2">
      <c r="A361" s="11"/>
      <c r="B361" s="11"/>
    </row>
    <row r="362" spans="1:2" x14ac:dyDescent="0.2">
      <c r="A362" s="11"/>
      <c r="B362" s="11"/>
    </row>
    <row r="363" spans="1:2" x14ac:dyDescent="0.2">
      <c r="A363" s="11"/>
      <c r="B363" s="11"/>
    </row>
    <row r="364" spans="1:2" x14ac:dyDescent="0.2">
      <c r="A364" s="11"/>
      <c r="B364" s="11"/>
    </row>
    <row r="365" spans="1:2" x14ac:dyDescent="0.2">
      <c r="A365" s="11"/>
      <c r="B365" s="11"/>
    </row>
    <row r="366" spans="1:2" x14ac:dyDescent="0.2">
      <c r="A366" s="11"/>
      <c r="B366" s="11"/>
    </row>
    <row r="367" spans="1:2" x14ac:dyDescent="0.2">
      <c r="A367" s="11"/>
      <c r="B367" s="11"/>
    </row>
    <row r="368" spans="1:2" x14ac:dyDescent="0.2">
      <c r="A368" s="11"/>
      <c r="B368" s="11"/>
    </row>
    <row r="369" spans="1:2" x14ac:dyDescent="0.2">
      <c r="A369" s="11"/>
      <c r="B369" s="11"/>
    </row>
    <row r="370" spans="1:2" x14ac:dyDescent="0.2">
      <c r="A370" s="11"/>
      <c r="B370" s="11"/>
    </row>
    <row r="371" spans="1:2" x14ac:dyDescent="0.2">
      <c r="A371" s="11"/>
      <c r="B371" s="11"/>
    </row>
    <row r="372" spans="1:2" x14ac:dyDescent="0.2">
      <c r="A372" s="11"/>
      <c r="B372" s="11"/>
    </row>
    <row r="373" spans="1:2" x14ac:dyDescent="0.2">
      <c r="A373" s="11"/>
      <c r="B373" s="11"/>
    </row>
    <row r="374" spans="1:2" x14ac:dyDescent="0.2">
      <c r="A374" s="11"/>
      <c r="B374" s="11"/>
    </row>
    <row r="375" spans="1:2" x14ac:dyDescent="0.2">
      <c r="A375" s="11"/>
      <c r="B375" s="11"/>
    </row>
    <row r="376" spans="1:2" x14ac:dyDescent="0.2">
      <c r="A376" s="11"/>
      <c r="B376" s="11"/>
    </row>
    <row r="377" spans="1:2" x14ac:dyDescent="0.2">
      <c r="A377" s="11"/>
      <c r="B377" s="11"/>
    </row>
    <row r="378" spans="1:2" x14ac:dyDescent="0.2">
      <c r="A378" s="11"/>
      <c r="B378" s="11"/>
    </row>
    <row r="379" spans="1:2" x14ac:dyDescent="0.2">
      <c r="A379" s="11"/>
      <c r="B379" s="11"/>
    </row>
    <row r="380" spans="1:2" x14ac:dyDescent="0.2">
      <c r="A380" s="11"/>
      <c r="B380" s="11"/>
    </row>
    <row r="381" spans="1:2" x14ac:dyDescent="0.2">
      <c r="A381" s="11"/>
      <c r="B381" s="11"/>
    </row>
    <row r="382" spans="1:2" x14ac:dyDescent="0.2">
      <c r="A382" s="11"/>
      <c r="B382" s="11"/>
    </row>
    <row r="383" spans="1:2" x14ac:dyDescent="0.2">
      <c r="A383" s="11"/>
      <c r="B383" s="11"/>
    </row>
    <row r="384" spans="1:2" x14ac:dyDescent="0.2">
      <c r="A384" s="11"/>
      <c r="B384" s="11"/>
    </row>
    <row r="385" spans="1:2" x14ac:dyDescent="0.2">
      <c r="A385" s="11"/>
      <c r="B385" s="11"/>
    </row>
    <row r="386" spans="1:2" x14ac:dyDescent="0.2">
      <c r="A386" s="11"/>
      <c r="B386" s="11"/>
    </row>
    <row r="387" spans="1:2" x14ac:dyDescent="0.2">
      <c r="A387" s="11"/>
      <c r="B387" s="11"/>
    </row>
    <row r="388" spans="1:2" x14ac:dyDescent="0.2">
      <c r="A388" s="11"/>
      <c r="B388" s="11"/>
    </row>
    <row r="389" spans="1:2" x14ac:dyDescent="0.2">
      <c r="A389" s="11"/>
      <c r="B389" s="11"/>
    </row>
    <row r="390" spans="1:2" x14ac:dyDescent="0.2">
      <c r="A390" s="11"/>
      <c r="B390" s="11"/>
    </row>
    <row r="391" spans="1:2" x14ac:dyDescent="0.2">
      <c r="A391" s="11"/>
      <c r="B391" s="11"/>
    </row>
    <row r="392" spans="1:2" x14ac:dyDescent="0.2">
      <c r="A392" s="11"/>
      <c r="B392" s="11"/>
    </row>
    <row r="393" spans="1:2" x14ac:dyDescent="0.2">
      <c r="A393" s="11"/>
      <c r="B393" s="11"/>
    </row>
    <row r="394" spans="1:2" x14ac:dyDescent="0.2">
      <c r="A394" s="11"/>
      <c r="B394" s="11"/>
    </row>
    <row r="395" spans="1:2" x14ac:dyDescent="0.2">
      <c r="A395" s="11"/>
      <c r="B395" s="11"/>
    </row>
    <row r="396" spans="1:2" x14ac:dyDescent="0.2">
      <c r="A396" s="11"/>
      <c r="B396" s="11"/>
    </row>
    <row r="397" spans="1:2" x14ac:dyDescent="0.2">
      <c r="A397" s="11"/>
      <c r="B397" s="11"/>
    </row>
    <row r="398" spans="1:2" x14ac:dyDescent="0.2">
      <c r="A398" s="11"/>
      <c r="B398" s="11"/>
    </row>
    <row r="399" spans="1:2" x14ac:dyDescent="0.2">
      <c r="A399" s="11"/>
      <c r="B399" s="11"/>
    </row>
    <row r="400" spans="1:2" x14ac:dyDescent="0.2">
      <c r="A400" s="11"/>
      <c r="B400" s="11"/>
    </row>
    <row r="401" spans="1:2" x14ac:dyDescent="0.2">
      <c r="A401" s="11"/>
      <c r="B401" s="11"/>
    </row>
    <row r="402" spans="1:2" x14ac:dyDescent="0.2">
      <c r="A402" s="11"/>
      <c r="B402" s="11"/>
    </row>
    <row r="403" spans="1:2" x14ac:dyDescent="0.2">
      <c r="A403" s="11"/>
      <c r="B403" s="11"/>
    </row>
    <row r="404" spans="1:2" x14ac:dyDescent="0.2">
      <c r="A404" s="11"/>
      <c r="B404" s="11"/>
    </row>
    <row r="405" spans="1:2" x14ac:dyDescent="0.2">
      <c r="A405" s="11"/>
      <c r="B405" s="11"/>
    </row>
    <row r="406" spans="1:2" x14ac:dyDescent="0.2">
      <c r="A406" s="11"/>
      <c r="B406" s="11"/>
    </row>
    <row r="407" spans="1:2" x14ac:dyDescent="0.2">
      <c r="A407" s="11"/>
      <c r="B407" s="11"/>
    </row>
    <row r="408" spans="1:2" x14ac:dyDescent="0.2">
      <c r="A408" s="11"/>
      <c r="B408" s="11"/>
    </row>
    <row r="409" spans="1:2" x14ac:dyDescent="0.2">
      <c r="A409" s="11"/>
      <c r="B409" s="11"/>
    </row>
    <row r="410" spans="1:2" x14ac:dyDescent="0.2">
      <c r="A410" s="11"/>
      <c r="B410" s="11"/>
    </row>
    <row r="411" spans="1:2" x14ac:dyDescent="0.2">
      <c r="A411" s="11"/>
      <c r="B411" s="11"/>
    </row>
    <row r="412" spans="1:2" x14ac:dyDescent="0.2">
      <c r="A412" s="11"/>
      <c r="B412" s="11"/>
    </row>
    <row r="413" spans="1:2" x14ac:dyDescent="0.2">
      <c r="A413" s="11"/>
      <c r="B413" s="11"/>
    </row>
    <row r="414" spans="1:2" x14ac:dyDescent="0.2">
      <c r="A414" s="11"/>
      <c r="B414" s="11"/>
    </row>
    <row r="415" spans="1:2" x14ac:dyDescent="0.2">
      <c r="A415" s="11"/>
      <c r="B415" s="11"/>
    </row>
    <row r="416" spans="1:2" x14ac:dyDescent="0.2">
      <c r="A416" s="11"/>
      <c r="B416" s="11"/>
    </row>
    <row r="417" spans="1:2" x14ac:dyDescent="0.2">
      <c r="A417" s="11"/>
      <c r="B417" s="11"/>
    </row>
    <row r="418" spans="1:2" x14ac:dyDescent="0.2">
      <c r="A418" s="11"/>
      <c r="B418" s="11"/>
    </row>
    <row r="419" spans="1:2" x14ac:dyDescent="0.2">
      <c r="A419" s="11"/>
      <c r="B419" s="11"/>
    </row>
    <row r="420" spans="1:2" x14ac:dyDescent="0.2">
      <c r="A420" s="11"/>
      <c r="B420" s="11"/>
    </row>
    <row r="421" spans="1:2" x14ac:dyDescent="0.2">
      <c r="A421" s="11"/>
      <c r="B421" s="11"/>
    </row>
    <row r="422" spans="1:2" x14ac:dyDescent="0.2">
      <c r="A422" s="11"/>
      <c r="B422" s="11"/>
    </row>
    <row r="423" spans="1:2" x14ac:dyDescent="0.2">
      <c r="A423" s="11"/>
      <c r="B423" s="11"/>
    </row>
    <row r="424" spans="1:2" x14ac:dyDescent="0.2">
      <c r="A424" s="11"/>
      <c r="B424" s="11"/>
    </row>
    <row r="425" spans="1:2" x14ac:dyDescent="0.2">
      <c r="A425" s="11"/>
      <c r="B425" s="11"/>
    </row>
    <row r="426" spans="1:2" x14ac:dyDescent="0.2">
      <c r="A426" s="11"/>
      <c r="B426" s="11"/>
    </row>
    <row r="427" spans="1:2" x14ac:dyDescent="0.2">
      <c r="A427" s="11"/>
      <c r="B427" s="11"/>
    </row>
    <row r="428" spans="1:2" x14ac:dyDescent="0.2">
      <c r="A428" s="11"/>
      <c r="B428" s="11"/>
    </row>
    <row r="429" spans="1:2" x14ac:dyDescent="0.2">
      <c r="A429" s="11"/>
      <c r="B429" s="11"/>
    </row>
    <row r="430" spans="1:2" x14ac:dyDescent="0.2">
      <c r="A430" s="11"/>
      <c r="B430" s="11"/>
    </row>
    <row r="431" spans="1:2" x14ac:dyDescent="0.2">
      <c r="A431" s="11"/>
      <c r="B431" s="11"/>
    </row>
    <row r="432" spans="1:2" x14ac:dyDescent="0.2">
      <c r="A432" s="11"/>
      <c r="B432" s="11"/>
    </row>
    <row r="433" spans="1:2" x14ac:dyDescent="0.2">
      <c r="A433" s="11"/>
      <c r="B433" s="11"/>
    </row>
    <row r="434" spans="1:2" x14ac:dyDescent="0.2">
      <c r="A434" s="11"/>
      <c r="B434" s="11"/>
    </row>
    <row r="435" spans="1:2" x14ac:dyDescent="0.2">
      <c r="A435" s="11"/>
      <c r="B435" s="11"/>
    </row>
    <row r="436" spans="1:2" x14ac:dyDescent="0.2">
      <c r="A436" s="11"/>
      <c r="B436" s="11"/>
    </row>
    <row r="437" spans="1:2" x14ac:dyDescent="0.2">
      <c r="A437" s="11"/>
      <c r="B437" s="11"/>
    </row>
    <row r="438" spans="1:2" x14ac:dyDescent="0.2">
      <c r="A438" s="11"/>
      <c r="B438" s="11"/>
    </row>
    <row r="439" spans="1:2" x14ac:dyDescent="0.2">
      <c r="A439" s="11"/>
      <c r="B439" s="11"/>
    </row>
    <row r="440" spans="1:2" x14ac:dyDescent="0.2">
      <c r="A440" s="11"/>
      <c r="B440" s="11"/>
    </row>
    <row r="441" spans="1:2" x14ac:dyDescent="0.2">
      <c r="A441" s="11"/>
      <c r="B441" s="11"/>
    </row>
    <row r="442" spans="1:2" x14ac:dyDescent="0.2">
      <c r="A442" s="11"/>
      <c r="B442" s="11"/>
    </row>
    <row r="443" spans="1:2" x14ac:dyDescent="0.2">
      <c r="A443" s="11"/>
      <c r="B443" s="11"/>
    </row>
    <row r="444" spans="1:2" x14ac:dyDescent="0.2">
      <c r="A444" s="11"/>
      <c r="B444" s="11"/>
    </row>
    <row r="445" spans="1:2" x14ac:dyDescent="0.2">
      <c r="A445" s="11"/>
      <c r="B445" s="11"/>
    </row>
    <row r="446" spans="1:2" x14ac:dyDescent="0.2">
      <c r="A446" s="11"/>
      <c r="B446" s="11"/>
    </row>
    <row r="447" spans="1:2" x14ac:dyDescent="0.2">
      <c r="A447" s="11"/>
      <c r="B447" s="11"/>
    </row>
    <row r="448" spans="1:2" x14ac:dyDescent="0.2">
      <c r="A448" s="11"/>
      <c r="B448" s="11"/>
    </row>
    <row r="449" spans="1:2" x14ac:dyDescent="0.2">
      <c r="A449" s="11"/>
      <c r="B449" s="11"/>
    </row>
    <row r="450" spans="1:2" x14ac:dyDescent="0.2">
      <c r="A450" s="11"/>
      <c r="B450" s="11"/>
    </row>
    <row r="451" spans="1:2" x14ac:dyDescent="0.2">
      <c r="A451" s="11"/>
      <c r="B451" s="11"/>
    </row>
    <row r="452" spans="1:2" x14ac:dyDescent="0.2">
      <c r="A452" s="11"/>
      <c r="B452" s="11"/>
    </row>
    <row r="453" spans="1:2" x14ac:dyDescent="0.2">
      <c r="A453" s="11"/>
      <c r="B453" s="11"/>
    </row>
    <row r="454" spans="1:2" x14ac:dyDescent="0.2">
      <c r="A454" s="11"/>
      <c r="B454" s="11"/>
    </row>
    <row r="455" spans="1:2" x14ac:dyDescent="0.2">
      <c r="A455" s="11"/>
      <c r="B455" s="11"/>
    </row>
    <row r="456" spans="1:2" x14ac:dyDescent="0.2">
      <c r="A456" s="11"/>
      <c r="B456" s="11"/>
    </row>
    <row r="457" spans="1:2" x14ac:dyDescent="0.2">
      <c r="A457" s="11"/>
      <c r="B457" s="11"/>
    </row>
    <row r="458" spans="1:2" x14ac:dyDescent="0.2">
      <c r="A458" s="11"/>
      <c r="B458" s="11"/>
    </row>
    <row r="459" spans="1:2" x14ac:dyDescent="0.2">
      <c r="A459" s="11"/>
      <c r="B459" s="11"/>
    </row>
    <row r="460" spans="1:2" x14ac:dyDescent="0.2">
      <c r="A460" s="11"/>
      <c r="B460" s="11"/>
    </row>
    <row r="461" spans="1:2" x14ac:dyDescent="0.2">
      <c r="A461" s="11"/>
      <c r="B461" s="11"/>
    </row>
    <row r="462" spans="1:2" x14ac:dyDescent="0.2">
      <c r="A462" s="11"/>
      <c r="B462" s="11"/>
    </row>
    <row r="463" spans="1:2" x14ac:dyDescent="0.2">
      <c r="A463" s="11"/>
      <c r="B463" s="11"/>
    </row>
    <row r="464" spans="1:2" x14ac:dyDescent="0.2">
      <c r="A464" s="11"/>
      <c r="B464" s="11"/>
    </row>
    <row r="465" spans="1:2" x14ac:dyDescent="0.2">
      <c r="A465" s="11"/>
      <c r="B465" s="11"/>
    </row>
    <row r="466" spans="1:2" x14ac:dyDescent="0.2">
      <c r="A466" s="11"/>
      <c r="B466" s="11"/>
    </row>
    <row r="467" spans="1:2" x14ac:dyDescent="0.2">
      <c r="A467" s="11"/>
      <c r="B467" s="11"/>
    </row>
    <row r="468" spans="1:2" x14ac:dyDescent="0.2">
      <c r="A468" s="11"/>
      <c r="B468" s="11"/>
    </row>
    <row r="469" spans="1:2" x14ac:dyDescent="0.2">
      <c r="A469" s="11"/>
      <c r="B469" s="11"/>
    </row>
    <row r="470" spans="1:2" x14ac:dyDescent="0.2">
      <c r="A470" s="11"/>
      <c r="B470" s="11"/>
    </row>
    <row r="471" spans="1:2" x14ac:dyDescent="0.2">
      <c r="A471" s="11"/>
      <c r="B471" s="11"/>
    </row>
    <row r="472" spans="1:2" x14ac:dyDescent="0.2">
      <c r="A472" s="11"/>
      <c r="B472" s="11"/>
    </row>
    <row r="473" spans="1:2" x14ac:dyDescent="0.2">
      <c r="A473" s="11"/>
      <c r="B473" s="11"/>
    </row>
    <row r="474" spans="1:2" x14ac:dyDescent="0.2">
      <c r="A474" s="11"/>
      <c r="B474" s="11"/>
    </row>
    <row r="475" spans="1:2" x14ac:dyDescent="0.2">
      <c r="A475" s="11"/>
      <c r="B475" s="11"/>
    </row>
    <row r="476" spans="1:2" x14ac:dyDescent="0.2">
      <c r="A476" s="11"/>
      <c r="B476" s="11"/>
    </row>
    <row r="477" spans="1:2" x14ac:dyDescent="0.2">
      <c r="A477" s="11"/>
      <c r="B477" s="11"/>
    </row>
    <row r="478" spans="1:2" x14ac:dyDescent="0.2">
      <c r="A478" s="11"/>
      <c r="B478" s="11"/>
    </row>
    <row r="479" spans="1:2" x14ac:dyDescent="0.2">
      <c r="A479" s="11"/>
      <c r="B479" s="11"/>
    </row>
    <row r="480" spans="1:2" x14ac:dyDescent="0.2">
      <c r="A480" s="11"/>
      <c r="B480" s="11"/>
    </row>
    <row r="481" spans="1:2" x14ac:dyDescent="0.2">
      <c r="A481" s="11"/>
      <c r="B481" s="11"/>
    </row>
    <row r="482" spans="1:2" x14ac:dyDescent="0.2">
      <c r="A482" s="11"/>
      <c r="B482" s="11"/>
    </row>
    <row r="483" spans="1:2" x14ac:dyDescent="0.2">
      <c r="A483" s="11"/>
      <c r="B483" s="11"/>
    </row>
    <row r="484" spans="1:2" x14ac:dyDescent="0.2">
      <c r="A484" s="11"/>
      <c r="B484" s="11"/>
    </row>
    <row r="485" spans="1:2" x14ac:dyDescent="0.2">
      <c r="A485" s="11"/>
      <c r="B485" s="11"/>
    </row>
    <row r="486" spans="1:2" x14ac:dyDescent="0.2">
      <c r="A486" s="11"/>
      <c r="B486" s="11"/>
    </row>
    <row r="487" spans="1:2" x14ac:dyDescent="0.2">
      <c r="A487" s="11"/>
      <c r="B487" s="11"/>
    </row>
    <row r="488" spans="1:2" x14ac:dyDescent="0.2">
      <c r="A488" s="11"/>
      <c r="B488" s="11"/>
    </row>
    <row r="489" spans="1:2" x14ac:dyDescent="0.2">
      <c r="A489" s="11"/>
      <c r="B489" s="11"/>
    </row>
    <row r="490" spans="1:2" x14ac:dyDescent="0.2">
      <c r="A490" s="11"/>
      <c r="B490" s="11"/>
    </row>
    <row r="491" spans="1:2" x14ac:dyDescent="0.2">
      <c r="A491" s="11"/>
      <c r="B491" s="11"/>
    </row>
    <row r="492" spans="1:2" x14ac:dyDescent="0.2">
      <c r="A492" s="11"/>
      <c r="B492" s="11"/>
    </row>
    <row r="493" spans="1:2" x14ac:dyDescent="0.2">
      <c r="A493" s="11"/>
      <c r="B493" s="11"/>
    </row>
    <row r="494" spans="1:2" x14ac:dyDescent="0.2">
      <c r="A494" s="11"/>
      <c r="B494" s="11"/>
    </row>
    <row r="495" spans="1:2" x14ac:dyDescent="0.2">
      <c r="A495" s="11"/>
      <c r="B495" s="11"/>
    </row>
    <row r="496" spans="1:2" x14ac:dyDescent="0.2">
      <c r="A496" s="11"/>
      <c r="B496" s="11"/>
    </row>
    <row r="497" spans="1:2" x14ac:dyDescent="0.2">
      <c r="A497" s="11"/>
      <c r="B497" s="11"/>
    </row>
    <row r="498" spans="1:2" x14ac:dyDescent="0.2">
      <c r="A498" s="11"/>
      <c r="B498" s="11"/>
    </row>
    <row r="499" spans="1:2" x14ac:dyDescent="0.2">
      <c r="A499" s="11"/>
      <c r="B499" s="11"/>
    </row>
    <row r="500" spans="1:2" x14ac:dyDescent="0.2">
      <c r="A500" s="11"/>
      <c r="B500" s="11"/>
    </row>
    <row r="501" spans="1:2" x14ac:dyDescent="0.2">
      <c r="A501" s="11"/>
      <c r="B501" s="11"/>
    </row>
    <row r="502" spans="1:2" x14ac:dyDescent="0.2">
      <c r="A502" s="11"/>
      <c r="B502" s="11"/>
    </row>
    <row r="503" spans="1:2" x14ac:dyDescent="0.2">
      <c r="A503" s="11"/>
      <c r="B503" s="11"/>
    </row>
    <row r="504" spans="1:2" x14ac:dyDescent="0.2">
      <c r="A504" s="11"/>
      <c r="B504" s="11"/>
    </row>
    <row r="505" spans="1:2" x14ac:dyDescent="0.2">
      <c r="A505" s="11"/>
      <c r="B505" s="11"/>
    </row>
    <row r="506" spans="1:2" x14ac:dyDescent="0.2">
      <c r="A506" s="11"/>
      <c r="B506" s="11"/>
    </row>
    <row r="507" spans="1:2" x14ac:dyDescent="0.2">
      <c r="A507" s="11"/>
      <c r="B507" s="11"/>
    </row>
    <row r="508" spans="1:2" x14ac:dyDescent="0.2">
      <c r="A508" s="11"/>
      <c r="B508" s="11"/>
    </row>
    <row r="509" spans="1:2" x14ac:dyDescent="0.2">
      <c r="A509" s="11"/>
      <c r="B509" s="11"/>
    </row>
    <row r="510" spans="1:2" x14ac:dyDescent="0.2">
      <c r="A510" s="11"/>
      <c r="B510" s="11"/>
    </row>
    <row r="511" spans="1:2" x14ac:dyDescent="0.2">
      <c r="A511" s="11"/>
      <c r="B511" s="11"/>
    </row>
    <row r="512" spans="1:2" x14ac:dyDescent="0.2">
      <c r="A512" s="11"/>
      <c r="B512" s="11"/>
    </row>
    <row r="513" spans="1:2" x14ac:dyDescent="0.2">
      <c r="A513" s="11"/>
      <c r="B513" s="11"/>
    </row>
    <row r="514" spans="1:2" x14ac:dyDescent="0.2">
      <c r="A514" s="11"/>
      <c r="B514" s="11"/>
    </row>
    <row r="515" spans="1:2" x14ac:dyDescent="0.2">
      <c r="A515" s="11"/>
      <c r="B515" s="11"/>
    </row>
    <row r="516" spans="1:2" x14ac:dyDescent="0.2">
      <c r="A516" s="11"/>
      <c r="B516" s="11"/>
    </row>
    <row r="517" spans="1:2" x14ac:dyDescent="0.2">
      <c r="A517" s="11"/>
      <c r="B517" s="11"/>
    </row>
    <row r="518" spans="1:2" x14ac:dyDescent="0.2">
      <c r="A518" s="11"/>
      <c r="B518" s="11"/>
    </row>
    <row r="519" spans="1:2" x14ac:dyDescent="0.2">
      <c r="A519" s="11"/>
      <c r="B519" s="11"/>
    </row>
    <row r="520" spans="1:2" x14ac:dyDescent="0.2">
      <c r="A520" s="11"/>
      <c r="B520" s="11"/>
    </row>
    <row r="521" spans="1:2" x14ac:dyDescent="0.2">
      <c r="A521" s="11"/>
      <c r="B521" s="11"/>
    </row>
    <row r="522" spans="1:2" x14ac:dyDescent="0.2">
      <c r="A522" s="11"/>
      <c r="B522" s="11"/>
    </row>
    <row r="523" spans="1:2" x14ac:dyDescent="0.2">
      <c r="A523" s="11"/>
      <c r="B523" s="11"/>
    </row>
    <row r="524" spans="1:2" x14ac:dyDescent="0.2">
      <c r="A524" s="11"/>
      <c r="B524" s="11"/>
    </row>
    <row r="525" spans="1:2" x14ac:dyDescent="0.2">
      <c r="A525" s="11"/>
      <c r="B525" s="11"/>
    </row>
    <row r="526" spans="1:2" x14ac:dyDescent="0.2">
      <c r="A526" s="11"/>
      <c r="B526" s="11"/>
    </row>
    <row r="527" spans="1:2" x14ac:dyDescent="0.2">
      <c r="A527" s="11"/>
      <c r="B527" s="11"/>
    </row>
    <row r="528" spans="1:2" x14ac:dyDescent="0.2">
      <c r="A528" s="11"/>
      <c r="B528" s="11"/>
    </row>
    <row r="529" spans="1:2" x14ac:dyDescent="0.2">
      <c r="A529" s="11"/>
      <c r="B529" s="11"/>
    </row>
    <row r="530" spans="1:2" x14ac:dyDescent="0.2">
      <c r="A530" s="11"/>
      <c r="B530" s="11"/>
    </row>
    <row r="531" spans="1:2" x14ac:dyDescent="0.2">
      <c r="A531" s="11"/>
      <c r="B531" s="11"/>
    </row>
    <row r="532" spans="1:2" x14ac:dyDescent="0.2">
      <c r="A532" s="11"/>
      <c r="B532" s="11"/>
    </row>
    <row r="533" spans="1:2" x14ac:dyDescent="0.2">
      <c r="A533" s="11"/>
      <c r="B533" s="11"/>
    </row>
    <row r="534" spans="1:2" x14ac:dyDescent="0.2">
      <c r="A534" s="11"/>
      <c r="B534" s="11"/>
    </row>
    <row r="535" spans="1:2" x14ac:dyDescent="0.2">
      <c r="A535" s="11"/>
      <c r="B535" s="11"/>
    </row>
    <row r="536" spans="1:2" x14ac:dyDescent="0.2">
      <c r="A536" s="11"/>
      <c r="B536" s="11"/>
    </row>
    <row r="537" spans="1:2" x14ac:dyDescent="0.2">
      <c r="A537" s="11"/>
      <c r="B537" s="11"/>
    </row>
    <row r="538" spans="1:2" x14ac:dyDescent="0.2">
      <c r="A538" s="11"/>
      <c r="B538" s="11"/>
    </row>
    <row r="539" spans="1:2" x14ac:dyDescent="0.2">
      <c r="A539" s="11"/>
      <c r="B539" s="11"/>
    </row>
    <row r="540" spans="1:2" x14ac:dyDescent="0.2">
      <c r="A540" s="11"/>
      <c r="B540" s="11"/>
    </row>
    <row r="541" spans="1:2" x14ac:dyDescent="0.2">
      <c r="A541" s="11"/>
      <c r="B541" s="11"/>
    </row>
    <row r="542" spans="1:2" x14ac:dyDescent="0.2">
      <c r="A542" s="11"/>
      <c r="B542" s="11"/>
    </row>
    <row r="543" spans="1:2" x14ac:dyDescent="0.2">
      <c r="A543" s="11"/>
      <c r="B543" s="11"/>
    </row>
    <row r="544" spans="1:2" x14ac:dyDescent="0.2">
      <c r="A544" s="11"/>
      <c r="B544" s="11"/>
    </row>
    <row r="545" spans="1:2" x14ac:dyDescent="0.2">
      <c r="A545" s="11"/>
      <c r="B545" s="11"/>
    </row>
    <row r="546" spans="1:2" x14ac:dyDescent="0.2">
      <c r="A546" s="11"/>
      <c r="B546" s="11"/>
    </row>
    <row r="547" spans="1:2" x14ac:dyDescent="0.2">
      <c r="A547" s="11"/>
      <c r="B547" s="11"/>
    </row>
    <row r="548" spans="1:2" x14ac:dyDescent="0.2">
      <c r="A548" s="11"/>
      <c r="B548" s="11"/>
    </row>
    <row r="549" spans="1:2" x14ac:dyDescent="0.2">
      <c r="A549" s="11"/>
      <c r="B549" s="11"/>
    </row>
    <row r="550" spans="1:2" x14ac:dyDescent="0.2">
      <c r="A550" s="11"/>
      <c r="B550" s="11"/>
    </row>
    <row r="551" spans="1:2" x14ac:dyDescent="0.2">
      <c r="A551" s="11"/>
      <c r="B551" s="11"/>
    </row>
    <row r="552" spans="1:2" x14ac:dyDescent="0.2">
      <c r="A552" s="11"/>
      <c r="B552" s="11"/>
    </row>
    <row r="553" spans="1:2" x14ac:dyDescent="0.2">
      <c r="A553" s="11"/>
      <c r="B553" s="11"/>
    </row>
    <row r="554" spans="1:2" x14ac:dyDescent="0.2">
      <c r="A554" s="11"/>
      <c r="B554" s="11"/>
    </row>
    <row r="555" spans="1:2" x14ac:dyDescent="0.2">
      <c r="A555" s="11"/>
      <c r="B555" s="11"/>
    </row>
    <row r="556" spans="1:2" x14ac:dyDescent="0.2">
      <c r="A556" s="11"/>
      <c r="B556" s="11"/>
    </row>
    <row r="557" spans="1:2" x14ac:dyDescent="0.2">
      <c r="A557" s="11"/>
      <c r="B557" s="11"/>
    </row>
    <row r="558" spans="1:2" x14ac:dyDescent="0.2">
      <c r="A558" s="11"/>
      <c r="B558" s="11"/>
    </row>
    <row r="559" spans="1:2" x14ac:dyDescent="0.2">
      <c r="A559" s="11"/>
      <c r="B559" s="11"/>
    </row>
    <row r="560" spans="1:2" x14ac:dyDescent="0.2">
      <c r="A560" s="11"/>
      <c r="B560" s="11"/>
    </row>
    <row r="561" spans="1:2" x14ac:dyDescent="0.2">
      <c r="A561" s="11"/>
      <c r="B561" s="11"/>
    </row>
    <row r="562" spans="1:2" x14ac:dyDescent="0.2">
      <c r="A562" s="11"/>
      <c r="B562" s="11"/>
    </row>
    <row r="563" spans="1:2" x14ac:dyDescent="0.2">
      <c r="A563" s="11"/>
      <c r="B563" s="11"/>
    </row>
    <row r="564" spans="1:2" x14ac:dyDescent="0.2">
      <c r="A564" s="11"/>
      <c r="B564" s="11"/>
    </row>
    <row r="565" spans="1:2" x14ac:dyDescent="0.2">
      <c r="A565" s="11"/>
      <c r="B565" s="11"/>
    </row>
    <row r="566" spans="1:2" x14ac:dyDescent="0.2">
      <c r="A566" s="11"/>
      <c r="B566" s="11"/>
    </row>
    <row r="567" spans="1:2" x14ac:dyDescent="0.2">
      <c r="A567" s="11"/>
      <c r="B567" s="11"/>
    </row>
    <row r="568" spans="1:2" x14ac:dyDescent="0.2">
      <c r="A568" s="11"/>
      <c r="B568" s="11"/>
    </row>
    <row r="569" spans="1:2" x14ac:dyDescent="0.2">
      <c r="A569" s="11"/>
      <c r="B569" s="11"/>
    </row>
    <row r="570" spans="1:2" x14ac:dyDescent="0.2">
      <c r="A570" s="11"/>
      <c r="B570" s="11"/>
    </row>
    <row r="571" spans="1:2" x14ac:dyDescent="0.2">
      <c r="A571" s="11"/>
      <c r="B571" s="11"/>
    </row>
    <row r="572" spans="1:2" x14ac:dyDescent="0.2">
      <c r="A572" s="11"/>
      <c r="B572" s="11"/>
    </row>
    <row r="573" spans="1:2" x14ac:dyDescent="0.2">
      <c r="A573" s="11"/>
      <c r="B573" s="11"/>
    </row>
    <row r="574" spans="1:2" x14ac:dyDescent="0.2">
      <c r="A574" s="11"/>
      <c r="B574" s="11"/>
    </row>
    <row r="575" spans="1:2" x14ac:dyDescent="0.2">
      <c r="A575" s="11"/>
      <c r="B575" s="11"/>
    </row>
    <row r="576" spans="1:2" x14ac:dyDescent="0.2">
      <c r="A576" s="11"/>
      <c r="B576" s="11"/>
    </row>
    <row r="577" spans="1:2" x14ac:dyDescent="0.2">
      <c r="A577" s="11"/>
      <c r="B577" s="11"/>
    </row>
    <row r="578" spans="1:2" x14ac:dyDescent="0.2">
      <c r="A578" s="11"/>
      <c r="B578" s="11"/>
    </row>
    <row r="579" spans="1:2" x14ac:dyDescent="0.2">
      <c r="A579" s="11"/>
      <c r="B579" s="11"/>
    </row>
    <row r="580" spans="1:2" x14ac:dyDescent="0.2">
      <c r="A580" s="11"/>
      <c r="B580" s="11"/>
    </row>
    <row r="581" spans="1:2" x14ac:dyDescent="0.2">
      <c r="A581" s="11"/>
      <c r="B581" s="11"/>
    </row>
    <row r="582" spans="1:2" x14ac:dyDescent="0.2">
      <c r="A582" s="11"/>
      <c r="B582" s="11"/>
    </row>
    <row r="583" spans="1:2" x14ac:dyDescent="0.2">
      <c r="A583" s="11"/>
      <c r="B583" s="11"/>
    </row>
    <row r="584" spans="1:2" x14ac:dyDescent="0.2">
      <c r="A584" s="11"/>
      <c r="B584" s="11"/>
    </row>
    <row r="585" spans="1:2" x14ac:dyDescent="0.2">
      <c r="A585" s="11"/>
      <c r="B585" s="11"/>
    </row>
    <row r="586" spans="1:2" x14ac:dyDescent="0.2">
      <c r="A586" s="11"/>
      <c r="B586" s="11"/>
    </row>
    <row r="587" spans="1:2" x14ac:dyDescent="0.2">
      <c r="A587" s="11"/>
      <c r="B587" s="11"/>
    </row>
    <row r="588" spans="1:2" x14ac:dyDescent="0.2">
      <c r="A588" s="11"/>
      <c r="B588" s="11"/>
    </row>
    <row r="589" spans="1:2" x14ac:dyDescent="0.2">
      <c r="A589" s="11"/>
      <c r="B589" s="11"/>
    </row>
    <row r="590" spans="1:2" x14ac:dyDescent="0.2">
      <c r="A590" s="11"/>
      <c r="B590" s="11"/>
    </row>
    <row r="591" spans="1:2" x14ac:dyDescent="0.2">
      <c r="A591" s="11"/>
      <c r="B591" s="11"/>
    </row>
    <row r="592" spans="1:2" x14ac:dyDescent="0.2">
      <c r="A592" s="11"/>
      <c r="B592" s="11"/>
    </row>
    <row r="593" spans="1:2" x14ac:dyDescent="0.2">
      <c r="A593" s="11"/>
      <c r="B593" s="11"/>
    </row>
    <row r="594" spans="1:2" x14ac:dyDescent="0.2">
      <c r="A594" s="11"/>
      <c r="B594" s="11"/>
    </row>
    <row r="595" spans="1:2" x14ac:dyDescent="0.2">
      <c r="A595" s="11"/>
      <c r="B595" s="11"/>
    </row>
    <row r="596" spans="1:2" x14ac:dyDescent="0.2">
      <c r="A596" s="11"/>
      <c r="B596" s="11"/>
    </row>
    <row r="597" spans="1:2" x14ac:dyDescent="0.2">
      <c r="A597" s="11"/>
      <c r="B597" s="11"/>
    </row>
    <row r="598" spans="1:2" x14ac:dyDescent="0.2">
      <c r="A598" s="11"/>
      <c r="B598" s="11"/>
    </row>
    <row r="599" spans="1:2" x14ac:dyDescent="0.2">
      <c r="A599" s="11"/>
      <c r="B599" s="11"/>
    </row>
    <row r="600" spans="1:2" x14ac:dyDescent="0.2">
      <c r="A600" s="11"/>
      <c r="B600" s="11"/>
    </row>
    <row r="601" spans="1:2" x14ac:dyDescent="0.2">
      <c r="A601" s="11"/>
      <c r="B601" s="11"/>
    </row>
    <row r="602" spans="1:2" x14ac:dyDescent="0.2">
      <c r="A602" s="11"/>
      <c r="B602" s="11"/>
    </row>
    <row r="603" spans="1:2" x14ac:dyDescent="0.2">
      <c r="A603" s="11"/>
      <c r="B603" s="11"/>
    </row>
    <row r="604" spans="1:2" x14ac:dyDescent="0.2">
      <c r="A604" s="11"/>
      <c r="B604" s="11"/>
    </row>
    <row r="605" spans="1:2" x14ac:dyDescent="0.2">
      <c r="A605" s="11"/>
      <c r="B605" s="11"/>
    </row>
    <row r="606" spans="1:2" x14ac:dyDescent="0.2">
      <c r="A606" s="11"/>
      <c r="B606" s="11"/>
    </row>
    <row r="607" spans="1:2" x14ac:dyDescent="0.2">
      <c r="A607" s="11"/>
      <c r="B607" s="11"/>
    </row>
    <row r="608" spans="1:2" x14ac:dyDescent="0.2">
      <c r="A608" s="11"/>
      <c r="B608" s="11"/>
    </row>
    <row r="609" spans="1:2" x14ac:dyDescent="0.2">
      <c r="A609" s="11"/>
      <c r="B609" s="11"/>
    </row>
    <row r="610" spans="1:2" x14ac:dyDescent="0.2">
      <c r="A610" s="11"/>
      <c r="B610" s="11"/>
    </row>
    <row r="611" spans="1:2" x14ac:dyDescent="0.2">
      <c r="A611" s="11"/>
      <c r="B611" s="11"/>
    </row>
    <row r="612" spans="1:2" x14ac:dyDescent="0.2">
      <c r="A612" s="11"/>
      <c r="B612" s="11"/>
    </row>
    <row r="613" spans="1:2" x14ac:dyDescent="0.2">
      <c r="A613" s="11"/>
      <c r="B613" s="11"/>
    </row>
    <row r="614" spans="1:2" x14ac:dyDescent="0.2">
      <c r="A614" s="11"/>
      <c r="B614" s="11"/>
    </row>
    <row r="615" spans="1:2" x14ac:dyDescent="0.2">
      <c r="A615" s="11"/>
      <c r="B615" s="11"/>
    </row>
    <row r="616" spans="1:2" x14ac:dyDescent="0.2">
      <c r="A616" s="11"/>
      <c r="B616" s="11"/>
    </row>
    <row r="617" spans="1:2" x14ac:dyDescent="0.2">
      <c r="A617" s="11"/>
      <c r="B617" s="11"/>
    </row>
    <row r="618" spans="1:2" x14ac:dyDescent="0.2">
      <c r="A618" s="11"/>
      <c r="B618" s="11"/>
    </row>
    <row r="619" spans="1:2" x14ac:dyDescent="0.2">
      <c r="A619" s="11"/>
      <c r="B619" s="11"/>
    </row>
    <row r="620" spans="1:2" x14ac:dyDescent="0.2">
      <c r="A620" s="11"/>
      <c r="B620" s="11"/>
    </row>
    <row r="621" spans="1:2" x14ac:dyDescent="0.2">
      <c r="A621" s="11"/>
      <c r="B621" s="11"/>
    </row>
    <row r="622" spans="1:2" x14ac:dyDescent="0.2">
      <c r="A622" s="11"/>
      <c r="B622" s="11"/>
    </row>
    <row r="623" spans="1:2" x14ac:dyDescent="0.2">
      <c r="A623" s="11"/>
      <c r="B623" s="11"/>
    </row>
    <row r="624" spans="1:2" x14ac:dyDescent="0.2">
      <c r="A624" s="11"/>
      <c r="B624" s="11"/>
    </row>
    <row r="625" spans="1:2" x14ac:dyDescent="0.2">
      <c r="A625" s="11"/>
      <c r="B625" s="11"/>
    </row>
    <row r="626" spans="1:2" x14ac:dyDescent="0.2">
      <c r="A626" s="11"/>
      <c r="B626" s="11"/>
    </row>
    <row r="627" spans="1:2" x14ac:dyDescent="0.2">
      <c r="A627" s="11"/>
      <c r="B627" s="11"/>
    </row>
    <row r="628" spans="1:2" x14ac:dyDescent="0.2">
      <c r="A628" s="11"/>
      <c r="B628" s="11"/>
    </row>
    <row r="629" spans="1:2" x14ac:dyDescent="0.2">
      <c r="A629" s="11"/>
      <c r="B629" s="11"/>
    </row>
    <row r="630" spans="1:2" x14ac:dyDescent="0.2">
      <c r="A630" s="11"/>
      <c r="B630" s="11"/>
    </row>
    <row r="631" spans="1:2" x14ac:dyDescent="0.2">
      <c r="A631" s="11"/>
      <c r="B631" s="11"/>
    </row>
    <row r="632" spans="1:2" x14ac:dyDescent="0.2">
      <c r="A632" s="11"/>
      <c r="B632" s="11"/>
    </row>
    <row r="633" spans="1:2" x14ac:dyDescent="0.2">
      <c r="A633" s="11"/>
      <c r="B633" s="11"/>
    </row>
    <row r="634" spans="1:2" x14ac:dyDescent="0.2">
      <c r="A634" s="11"/>
      <c r="B634" s="11"/>
    </row>
    <row r="635" spans="1:2" x14ac:dyDescent="0.2">
      <c r="A635" s="11"/>
      <c r="B635" s="11"/>
    </row>
    <row r="636" spans="1:2" x14ac:dyDescent="0.2">
      <c r="A636" s="11"/>
      <c r="B636" s="11"/>
    </row>
    <row r="637" spans="1:2" x14ac:dyDescent="0.2">
      <c r="A637" s="11"/>
      <c r="B637" s="11"/>
    </row>
    <row r="638" spans="1:2" x14ac:dyDescent="0.2">
      <c r="A638" s="11"/>
      <c r="B638" s="11"/>
    </row>
    <row r="639" spans="1:2" x14ac:dyDescent="0.2">
      <c r="A639" s="11"/>
      <c r="B639" s="11"/>
    </row>
    <row r="640" spans="1:2" x14ac:dyDescent="0.2">
      <c r="A640" s="11"/>
      <c r="B640" s="11"/>
    </row>
    <row r="641" spans="1:2" x14ac:dyDescent="0.2">
      <c r="A641" s="11"/>
      <c r="B641" s="11"/>
    </row>
    <row r="642" spans="1:2" x14ac:dyDescent="0.2">
      <c r="A642" s="11"/>
      <c r="B642" s="11"/>
    </row>
    <row r="643" spans="1:2" x14ac:dyDescent="0.2">
      <c r="A643" s="11"/>
      <c r="B643" s="11"/>
    </row>
    <row r="644" spans="1:2" x14ac:dyDescent="0.2">
      <c r="A644" s="11"/>
      <c r="B644" s="11"/>
    </row>
    <row r="645" spans="1:2" x14ac:dyDescent="0.2">
      <c r="A645" s="11"/>
      <c r="B645" s="11"/>
    </row>
    <row r="646" spans="1:2" x14ac:dyDescent="0.2">
      <c r="A646" s="11"/>
      <c r="B646" s="11"/>
    </row>
    <row r="647" spans="1:2" x14ac:dyDescent="0.2">
      <c r="A647" s="11"/>
      <c r="B647" s="11"/>
    </row>
    <row r="648" spans="1:2" x14ac:dyDescent="0.2">
      <c r="A648" s="11"/>
      <c r="B648" s="11"/>
    </row>
    <row r="649" spans="1:2" x14ac:dyDescent="0.2">
      <c r="A649" s="11"/>
      <c r="B649" s="11"/>
    </row>
    <row r="650" spans="1:2" x14ac:dyDescent="0.2">
      <c r="A650" s="11"/>
      <c r="B650" s="11"/>
    </row>
    <row r="651" spans="1:2" x14ac:dyDescent="0.2">
      <c r="A651" s="11"/>
      <c r="B651" s="11"/>
    </row>
    <row r="652" spans="1:2" x14ac:dyDescent="0.2">
      <c r="A652" s="11"/>
      <c r="B652" s="11"/>
    </row>
    <row r="653" spans="1:2" x14ac:dyDescent="0.2">
      <c r="A653" s="11"/>
      <c r="B653" s="11"/>
    </row>
    <row r="654" spans="1:2" x14ac:dyDescent="0.2">
      <c r="A654" s="11"/>
      <c r="B654" s="11"/>
    </row>
    <row r="655" spans="1:2" x14ac:dyDescent="0.2">
      <c r="A655" s="11"/>
      <c r="B655" s="11"/>
    </row>
    <row r="656" spans="1:2" x14ac:dyDescent="0.2">
      <c r="A656" s="11"/>
      <c r="B656" s="11"/>
    </row>
    <row r="657" spans="1:2" x14ac:dyDescent="0.2">
      <c r="A657" s="11"/>
      <c r="B657" s="11"/>
    </row>
    <row r="658" spans="1:2" x14ac:dyDescent="0.2">
      <c r="A658" s="11"/>
      <c r="B658" s="11"/>
    </row>
    <row r="659" spans="1:2" x14ac:dyDescent="0.2">
      <c r="A659" s="11"/>
      <c r="B659" s="11"/>
    </row>
    <row r="660" spans="1:2" x14ac:dyDescent="0.2">
      <c r="A660" s="11"/>
      <c r="B660" s="11"/>
    </row>
    <row r="661" spans="1:2" x14ac:dyDescent="0.2">
      <c r="A661" s="11"/>
      <c r="B661" s="11"/>
    </row>
    <row r="662" spans="1:2" x14ac:dyDescent="0.2">
      <c r="A662" s="11"/>
      <c r="B662" s="11"/>
    </row>
    <row r="663" spans="1:2" x14ac:dyDescent="0.2">
      <c r="A663" s="11"/>
      <c r="B663" s="11"/>
    </row>
    <row r="664" spans="1:2" x14ac:dyDescent="0.2">
      <c r="A664" s="11"/>
      <c r="B664" s="11"/>
    </row>
    <row r="665" spans="1:2" x14ac:dyDescent="0.2">
      <c r="A665" s="11"/>
      <c r="B665" s="11"/>
    </row>
    <row r="666" spans="1:2" x14ac:dyDescent="0.2">
      <c r="A666" s="11"/>
      <c r="B666" s="11"/>
    </row>
    <row r="667" spans="1:2" x14ac:dyDescent="0.2">
      <c r="A667" s="11"/>
      <c r="B667" s="11"/>
    </row>
    <row r="668" spans="1:2" x14ac:dyDescent="0.2">
      <c r="A668" s="11"/>
      <c r="B668" s="11"/>
    </row>
    <row r="669" spans="1:2" x14ac:dyDescent="0.2">
      <c r="A669" s="11"/>
      <c r="B669" s="11"/>
    </row>
    <row r="670" spans="1:2" x14ac:dyDescent="0.2">
      <c r="A670" s="11"/>
      <c r="B670" s="11"/>
    </row>
    <row r="671" spans="1:2" x14ac:dyDescent="0.2">
      <c r="A671" s="11"/>
      <c r="B671" s="11"/>
    </row>
    <row r="672" spans="1:2" x14ac:dyDescent="0.2">
      <c r="A672" s="11"/>
      <c r="B672" s="11"/>
    </row>
    <row r="673" spans="1:2" x14ac:dyDescent="0.2">
      <c r="A673" s="11"/>
      <c r="B673" s="11"/>
    </row>
    <row r="674" spans="1:2" x14ac:dyDescent="0.2">
      <c r="A674" s="11"/>
      <c r="B674" s="11"/>
    </row>
    <row r="675" spans="1:2" x14ac:dyDescent="0.2">
      <c r="A675" s="11"/>
      <c r="B675" s="11"/>
    </row>
    <row r="676" spans="1:2" x14ac:dyDescent="0.2">
      <c r="A676" s="11"/>
      <c r="B676" s="11"/>
    </row>
    <row r="677" spans="1:2" x14ac:dyDescent="0.2">
      <c r="A677" s="11"/>
      <c r="B677" s="11"/>
    </row>
    <row r="678" spans="1:2" x14ac:dyDescent="0.2">
      <c r="A678" s="11"/>
      <c r="B678" s="11"/>
    </row>
    <row r="679" spans="1:2" x14ac:dyDescent="0.2">
      <c r="A679" s="11"/>
      <c r="B679" s="11"/>
    </row>
    <row r="680" spans="1:2" x14ac:dyDescent="0.2">
      <c r="A680" s="11"/>
      <c r="B680" s="11"/>
    </row>
    <row r="681" spans="1:2" x14ac:dyDescent="0.2">
      <c r="A681" s="11"/>
      <c r="B681" s="11"/>
    </row>
    <row r="682" spans="1:2" x14ac:dyDescent="0.2">
      <c r="A682" s="11"/>
      <c r="B682" s="11"/>
    </row>
    <row r="683" spans="1:2" x14ac:dyDescent="0.2">
      <c r="A683" s="11"/>
      <c r="B683" s="11"/>
    </row>
    <row r="684" spans="1:2" x14ac:dyDescent="0.2">
      <c r="A684" s="11"/>
      <c r="B684" s="11"/>
    </row>
    <row r="685" spans="1:2" x14ac:dyDescent="0.2">
      <c r="A685" s="11"/>
      <c r="B685" s="11"/>
    </row>
    <row r="686" spans="1:2" x14ac:dyDescent="0.2">
      <c r="A686" s="11"/>
      <c r="B686" s="11"/>
    </row>
    <row r="687" spans="1:2" x14ac:dyDescent="0.2">
      <c r="A687" s="11"/>
      <c r="B687" s="11"/>
    </row>
    <row r="688" spans="1:2" x14ac:dyDescent="0.2">
      <c r="A688" s="11"/>
      <c r="B688" s="11"/>
    </row>
    <row r="689" spans="1:2" x14ac:dyDescent="0.2">
      <c r="A689" s="11"/>
      <c r="B689" s="11"/>
    </row>
    <row r="690" spans="1:2" x14ac:dyDescent="0.2">
      <c r="A690" s="11"/>
      <c r="B690" s="11"/>
    </row>
    <row r="691" spans="1:2" x14ac:dyDescent="0.2">
      <c r="A691" s="11"/>
      <c r="B691" s="11"/>
    </row>
    <row r="692" spans="1:2" x14ac:dyDescent="0.2">
      <c r="A692" s="11"/>
      <c r="B692" s="11"/>
    </row>
    <row r="693" spans="1:2" x14ac:dyDescent="0.2">
      <c r="A693" s="11"/>
      <c r="B693" s="11"/>
    </row>
    <row r="694" spans="1:2" x14ac:dyDescent="0.2">
      <c r="A694" s="11"/>
      <c r="B694" s="11"/>
    </row>
    <row r="695" spans="1:2" x14ac:dyDescent="0.2">
      <c r="A695" s="11"/>
      <c r="B695" s="11"/>
    </row>
    <row r="696" spans="1:2" x14ac:dyDescent="0.2">
      <c r="A696" s="11"/>
      <c r="B696" s="11"/>
    </row>
    <row r="697" spans="1:2" x14ac:dyDescent="0.2">
      <c r="A697" s="11"/>
      <c r="B697" s="11"/>
    </row>
    <row r="698" spans="1:2" x14ac:dyDescent="0.2">
      <c r="A698" s="11"/>
      <c r="B698" s="11"/>
    </row>
    <row r="699" spans="1:2" x14ac:dyDescent="0.2">
      <c r="A699" s="11"/>
      <c r="B699" s="11"/>
    </row>
    <row r="700" spans="1:2" x14ac:dyDescent="0.2">
      <c r="A700" s="11"/>
      <c r="B700" s="11"/>
    </row>
    <row r="701" spans="1:2" x14ac:dyDescent="0.2">
      <c r="A701" s="11"/>
      <c r="B701" s="11"/>
    </row>
    <row r="702" spans="1:2" x14ac:dyDescent="0.2">
      <c r="A702" s="11"/>
      <c r="B702" s="11"/>
    </row>
    <row r="703" spans="1:2" x14ac:dyDescent="0.2">
      <c r="A703" s="11"/>
      <c r="B703" s="11"/>
    </row>
    <row r="704" spans="1:2" x14ac:dyDescent="0.2">
      <c r="A704" s="11"/>
      <c r="B704" s="11"/>
    </row>
    <row r="705" spans="1:2" x14ac:dyDescent="0.2">
      <c r="A705" s="11"/>
      <c r="B705" s="11"/>
    </row>
    <row r="706" spans="1:2" x14ac:dyDescent="0.2">
      <c r="A706" s="11"/>
      <c r="B706" s="11"/>
    </row>
    <row r="707" spans="1:2" x14ac:dyDescent="0.2">
      <c r="A707" s="11"/>
      <c r="B707" s="11"/>
    </row>
    <row r="708" spans="1:2" x14ac:dyDescent="0.2">
      <c r="A708" s="11"/>
      <c r="B708" s="11"/>
    </row>
    <row r="709" spans="1:2" x14ac:dyDescent="0.2">
      <c r="A709" s="11"/>
      <c r="B709" s="11"/>
    </row>
    <row r="710" spans="1:2" x14ac:dyDescent="0.2">
      <c r="A710" s="11"/>
      <c r="B710" s="11"/>
    </row>
    <row r="711" spans="1:2" x14ac:dyDescent="0.2">
      <c r="A711" s="11"/>
      <c r="B711" s="11"/>
    </row>
    <row r="712" spans="1:2" x14ac:dyDescent="0.2">
      <c r="A712" s="11"/>
      <c r="B712" s="11"/>
    </row>
    <row r="713" spans="1:2" x14ac:dyDescent="0.2">
      <c r="A713" s="11"/>
      <c r="B713" s="11"/>
    </row>
    <row r="714" spans="1:2" x14ac:dyDescent="0.2">
      <c r="A714" s="11"/>
      <c r="B714" s="11"/>
    </row>
    <row r="715" spans="1:2" x14ac:dyDescent="0.2">
      <c r="A715" s="11"/>
      <c r="B715" s="11"/>
    </row>
    <row r="716" spans="1:2" x14ac:dyDescent="0.2">
      <c r="A716" s="11"/>
      <c r="B716" s="11"/>
    </row>
    <row r="717" spans="1:2" x14ac:dyDescent="0.2">
      <c r="A717" s="11"/>
      <c r="B717" s="11"/>
    </row>
    <row r="718" spans="1:2" x14ac:dyDescent="0.2">
      <c r="A718" s="11"/>
      <c r="B718" s="11"/>
    </row>
    <row r="719" spans="1:2" x14ac:dyDescent="0.2">
      <c r="A719" s="11"/>
      <c r="B719" s="11"/>
    </row>
    <row r="720" spans="1:2" x14ac:dyDescent="0.2">
      <c r="A720" s="11"/>
      <c r="B720" s="11"/>
    </row>
    <row r="721" spans="1:2" x14ac:dyDescent="0.2">
      <c r="A721" s="11"/>
      <c r="B721" s="11"/>
    </row>
    <row r="722" spans="1:2" x14ac:dyDescent="0.2">
      <c r="A722" s="11"/>
      <c r="B722" s="11"/>
    </row>
    <row r="723" spans="1:2" x14ac:dyDescent="0.2">
      <c r="A723" s="11"/>
      <c r="B723" s="11"/>
    </row>
    <row r="724" spans="1:2" x14ac:dyDescent="0.2">
      <c r="A724" s="11"/>
      <c r="B724" s="11"/>
    </row>
    <row r="725" spans="1:2" x14ac:dyDescent="0.2">
      <c r="A725" s="11"/>
      <c r="B725" s="11"/>
    </row>
    <row r="726" spans="1:2" x14ac:dyDescent="0.2">
      <c r="A726" s="11"/>
      <c r="B726" s="11"/>
    </row>
    <row r="727" spans="1:2" x14ac:dyDescent="0.2">
      <c r="A727" s="11"/>
      <c r="B727" s="11"/>
    </row>
    <row r="728" spans="1:2" x14ac:dyDescent="0.2">
      <c r="A728" s="11"/>
      <c r="B728" s="11"/>
    </row>
    <row r="729" spans="1:2" x14ac:dyDescent="0.2">
      <c r="A729" s="11"/>
      <c r="B729" s="11"/>
    </row>
    <row r="730" spans="1:2" x14ac:dyDescent="0.2">
      <c r="A730" s="11"/>
      <c r="B730" s="11"/>
    </row>
    <row r="731" spans="1:2" x14ac:dyDescent="0.2">
      <c r="A731" s="11"/>
      <c r="B731" s="11"/>
    </row>
    <row r="732" spans="1:2" x14ac:dyDescent="0.2">
      <c r="A732" s="11"/>
      <c r="B732" s="11"/>
    </row>
    <row r="733" spans="1:2" x14ac:dyDescent="0.2">
      <c r="A733" s="11"/>
      <c r="B733" s="11"/>
    </row>
    <row r="734" spans="1:2" x14ac:dyDescent="0.2">
      <c r="A734" s="11"/>
      <c r="B734" s="11"/>
    </row>
    <row r="735" spans="1:2" x14ac:dyDescent="0.2">
      <c r="A735" s="11"/>
      <c r="B735" s="11"/>
    </row>
    <row r="736" spans="1:2" x14ac:dyDescent="0.2">
      <c r="A736" s="11"/>
      <c r="B736" s="11"/>
    </row>
    <row r="737" spans="1:2" x14ac:dyDescent="0.2">
      <c r="A737" s="11"/>
      <c r="B737" s="11"/>
    </row>
    <row r="738" spans="1:2" x14ac:dyDescent="0.2">
      <c r="A738" s="11"/>
      <c r="B738" s="11"/>
    </row>
    <row r="739" spans="1:2" x14ac:dyDescent="0.2">
      <c r="A739" s="11"/>
      <c r="B739" s="11"/>
    </row>
    <row r="740" spans="1:2" x14ac:dyDescent="0.2">
      <c r="A740" s="11"/>
      <c r="B740" s="11"/>
    </row>
    <row r="741" spans="1:2" x14ac:dyDescent="0.2">
      <c r="A741" s="11"/>
      <c r="B741" s="11"/>
    </row>
    <row r="742" spans="1:2" x14ac:dyDescent="0.2">
      <c r="A742" s="11"/>
      <c r="B742" s="11"/>
    </row>
    <row r="743" spans="1:2" x14ac:dyDescent="0.2">
      <c r="A743" s="11"/>
      <c r="B743" s="11"/>
    </row>
    <row r="744" spans="1:2" x14ac:dyDescent="0.2">
      <c r="A744" s="11"/>
      <c r="B744" s="11"/>
    </row>
    <row r="745" spans="1:2" x14ac:dyDescent="0.2">
      <c r="A745" s="11"/>
      <c r="B745" s="11"/>
    </row>
    <row r="746" spans="1:2" x14ac:dyDescent="0.2">
      <c r="A746" s="11"/>
      <c r="B746" s="11"/>
    </row>
    <row r="747" spans="1:2" x14ac:dyDescent="0.2">
      <c r="A747" s="11"/>
      <c r="B747" s="11"/>
    </row>
    <row r="748" spans="1:2" x14ac:dyDescent="0.2">
      <c r="A748" s="11"/>
      <c r="B748" s="11"/>
    </row>
    <row r="749" spans="1:2" x14ac:dyDescent="0.2">
      <c r="A749" s="11"/>
      <c r="B749" s="11"/>
    </row>
    <row r="750" spans="1:2" x14ac:dyDescent="0.2">
      <c r="A750" s="11"/>
      <c r="B750" s="11"/>
    </row>
    <row r="751" spans="1:2" x14ac:dyDescent="0.2">
      <c r="A751" s="11"/>
      <c r="B751" s="11"/>
    </row>
    <row r="752" spans="1:2" x14ac:dyDescent="0.2">
      <c r="A752" s="11"/>
      <c r="B752" s="11"/>
    </row>
    <row r="753" spans="1:2" x14ac:dyDescent="0.2">
      <c r="A753" s="11"/>
      <c r="B753" s="11"/>
    </row>
    <row r="754" spans="1:2" x14ac:dyDescent="0.2">
      <c r="A754" s="11"/>
      <c r="B754" s="11"/>
    </row>
    <row r="755" spans="1:2" x14ac:dyDescent="0.2">
      <c r="A755" s="11"/>
      <c r="B755" s="11"/>
    </row>
    <row r="756" spans="1:2" x14ac:dyDescent="0.2">
      <c r="A756" s="11"/>
      <c r="B756" s="11"/>
    </row>
    <row r="757" spans="1:2" x14ac:dyDescent="0.2">
      <c r="A757" s="11"/>
      <c r="B757" s="11"/>
    </row>
    <row r="758" spans="1:2" x14ac:dyDescent="0.2">
      <c r="A758" s="11"/>
      <c r="B758" s="11"/>
    </row>
    <row r="759" spans="1:2" x14ac:dyDescent="0.2">
      <c r="A759" s="11"/>
      <c r="B759" s="11"/>
    </row>
    <row r="760" spans="1:2" x14ac:dyDescent="0.2">
      <c r="A760" s="11"/>
      <c r="B760" s="11"/>
    </row>
    <row r="761" spans="1:2" x14ac:dyDescent="0.2">
      <c r="A761" s="11"/>
      <c r="B761" s="11"/>
    </row>
    <row r="762" spans="1:2" x14ac:dyDescent="0.2">
      <c r="A762" s="11"/>
      <c r="B762" s="11"/>
    </row>
    <row r="763" spans="1:2" x14ac:dyDescent="0.2">
      <c r="A763" s="11"/>
      <c r="B763" s="11"/>
    </row>
    <row r="764" spans="1:2" x14ac:dyDescent="0.2">
      <c r="A764" s="11"/>
      <c r="B764" s="11"/>
    </row>
    <row r="765" spans="1:2" x14ac:dyDescent="0.2">
      <c r="A765" s="11"/>
      <c r="B765" s="11"/>
    </row>
    <row r="766" spans="1:2" x14ac:dyDescent="0.2">
      <c r="A766" s="11"/>
      <c r="B766" s="11"/>
    </row>
    <row r="767" spans="1:2" x14ac:dyDescent="0.2">
      <c r="A767" s="11"/>
      <c r="B767" s="11"/>
    </row>
    <row r="768" spans="1:2" x14ac:dyDescent="0.2">
      <c r="A768" s="11"/>
      <c r="B768" s="11"/>
    </row>
    <row r="769" spans="1:2" x14ac:dyDescent="0.2">
      <c r="A769" s="11"/>
      <c r="B769" s="11"/>
    </row>
    <row r="770" spans="1:2" x14ac:dyDescent="0.2">
      <c r="A770" s="11"/>
      <c r="B770" s="11"/>
    </row>
    <row r="771" spans="1:2" x14ac:dyDescent="0.2">
      <c r="A771" s="11"/>
      <c r="B771" s="11"/>
    </row>
    <row r="772" spans="1:2" x14ac:dyDescent="0.2">
      <c r="A772" s="11"/>
      <c r="B772" s="11"/>
    </row>
    <row r="773" spans="1:2" x14ac:dyDescent="0.2">
      <c r="A773" s="11"/>
      <c r="B773" s="11"/>
    </row>
    <row r="774" spans="1:2" x14ac:dyDescent="0.2">
      <c r="A774" s="11"/>
      <c r="B774" s="11"/>
    </row>
  </sheetData>
  <sortState xmlns:xlrd2="http://schemas.microsoft.com/office/spreadsheetml/2017/richdata2" ref="A2:B1000">
    <sortCondition ref="B1:B10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5"/>
  <sheetViews>
    <sheetView topLeftCell="K59" workbookViewId="0">
      <selection activeCell="AA83" sqref="AA83"/>
    </sheetView>
  </sheetViews>
  <sheetFormatPr baseColWidth="10" defaultRowHeight="15" x14ac:dyDescent="0.2"/>
  <cols>
    <col min="1" max="1" width="19.5" bestFit="1" customWidth="1"/>
    <col min="2" max="2" width="29.83203125" bestFit="1" customWidth="1"/>
    <col min="3" max="5" width="15" customWidth="1"/>
    <col min="6" max="6" width="11.6640625" bestFit="1" customWidth="1"/>
    <col min="7" max="7" width="13.6640625" customWidth="1"/>
    <col min="8" max="8" width="11" bestFit="1" customWidth="1"/>
    <col min="10" max="10" width="22" bestFit="1" customWidth="1"/>
    <col min="11" max="11" width="11.1640625" bestFit="1" customWidth="1"/>
    <col min="18" max="18" width="17.5" bestFit="1" customWidth="1"/>
    <col min="26" max="26" width="25.5" bestFit="1" customWidth="1"/>
  </cols>
  <sheetData>
    <row r="1" spans="1:29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337</v>
      </c>
      <c r="G1" s="5" t="s">
        <v>339</v>
      </c>
      <c r="H1" s="5" t="s">
        <v>338</v>
      </c>
      <c r="J1" s="1" t="s">
        <v>341</v>
      </c>
      <c r="K1" s="1" t="s">
        <v>2</v>
      </c>
      <c r="L1" s="1" t="s">
        <v>3</v>
      </c>
      <c r="M1" s="1" t="s">
        <v>352</v>
      </c>
      <c r="R1" s="1" t="s">
        <v>358</v>
      </c>
      <c r="S1" s="1" t="s">
        <v>2</v>
      </c>
      <c r="T1" s="1" t="s">
        <v>3</v>
      </c>
      <c r="U1" s="1" t="s">
        <v>352</v>
      </c>
      <c r="Z1" s="1" t="s">
        <v>362</v>
      </c>
      <c r="AA1" s="1" t="s">
        <v>2</v>
      </c>
      <c r="AB1" s="1" t="s">
        <v>3</v>
      </c>
      <c r="AC1" s="1" t="s">
        <v>352</v>
      </c>
    </row>
    <row r="2" spans="1:29" x14ac:dyDescent="0.2">
      <c r="A2" t="s">
        <v>5</v>
      </c>
      <c r="B2" t="s">
        <v>6</v>
      </c>
      <c r="C2">
        <v>0</v>
      </c>
      <c r="D2">
        <v>11.57</v>
      </c>
      <c r="E2" t="s">
        <v>7</v>
      </c>
      <c r="F2" s="4"/>
      <c r="G2" s="4"/>
      <c r="H2" s="4"/>
    </row>
    <row r="3" spans="1:29" x14ac:dyDescent="0.2">
      <c r="A3" t="s">
        <v>5</v>
      </c>
      <c r="B3" t="s">
        <v>8</v>
      </c>
      <c r="C3">
        <v>256785160</v>
      </c>
      <c r="D3">
        <v>11.57</v>
      </c>
      <c r="E3" t="s">
        <v>9</v>
      </c>
      <c r="F3" s="4" t="e">
        <f>C3/C2</f>
        <v>#DIV/0!</v>
      </c>
      <c r="G3" s="4">
        <f>IF(C2&gt;10000,F3,0)</f>
        <v>0</v>
      </c>
      <c r="H3" s="4">
        <f>G3</f>
        <v>0</v>
      </c>
      <c r="Z3" t="str">
        <f>B3</f>
        <v>3-Phosphoglycerate U-13C neg</v>
      </c>
      <c r="AA3">
        <f>C3</f>
        <v>256785160</v>
      </c>
      <c r="AB3">
        <f>D3</f>
        <v>11.57</v>
      </c>
      <c r="AC3">
        <f>IF(C2,C3/C2, 10000)</f>
        <v>10000</v>
      </c>
    </row>
    <row r="4" spans="1:29" x14ac:dyDescent="0.2">
      <c r="A4" t="s">
        <v>5</v>
      </c>
      <c r="B4" t="s">
        <v>10</v>
      </c>
      <c r="C4">
        <v>350009</v>
      </c>
      <c r="D4">
        <v>7.05</v>
      </c>
      <c r="E4" t="s">
        <v>11</v>
      </c>
      <c r="F4" s="4"/>
      <c r="G4" s="4"/>
      <c r="H4" s="4"/>
    </row>
    <row r="5" spans="1:29" x14ac:dyDescent="0.2">
      <c r="A5" t="s">
        <v>5</v>
      </c>
      <c r="B5" t="s">
        <v>12</v>
      </c>
      <c r="C5">
        <v>3404192</v>
      </c>
      <c r="D5">
        <v>7.05</v>
      </c>
      <c r="E5" t="s">
        <v>13</v>
      </c>
      <c r="F5" s="4">
        <f>C5/C4</f>
        <v>9.7260127596718942</v>
      </c>
      <c r="G5" s="4">
        <f>IF(C4&gt;10000,F5,0)</f>
        <v>9.7260127596718942</v>
      </c>
      <c r="H5" s="4">
        <f>G5</f>
        <v>9.7260127596718942</v>
      </c>
    </row>
    <row r="6" spans="1:29" x14ac:dyDescent="0.2">
      <c r="A6" t="s">
        <v>5</v>
      </c>
      <c r="B6" t="s">
        <v>14</v>
      </c>
      <c r="C6">
        <v>85648</v>
      </c>
      <c r="D6">
        <v>9.8000000000000007</v>
      </c>
      <c r="E6" t="s">
        <v>15</v>
      </c>
      <c r="F6" s="4"/>
      <c r="G6" s="4"/>
      <c r="H6" s="4"/>
    </row>
    <row r="7" spans="1:29" x14ac:dyDescent="0.2">
      <c r="A7" t="s">
        <v>5</v>
      </c>
      <c r="B7" t="s">
        <v>16</v>
      </c>
      <c r="C7">
        <v>313946853</v>
      </c>
      <c r="D7">
        <v>9.8000000000000007</v>
      </c>
      <c r="E7" t="s">
        <v>17</v>
      </c>
      <c r="F7" s="4">
        <f>C7/C6</f>
        <v>3665.547975434336</v>
      </c>
      <c r="G7" s="4">
        <f>IF(C6&gt;10000,F7,0)</f>
        <v>3665.547975434336</v>
      </c>
      <c r="H7" s="4">
        <f>G7</f>
        <v>3665.547975434336</v>
      </c>
    </row>
    <row r="8" spans="1:29" x14ac:dyDescent="0.2">
      <c r="A8" t="s">
        <v>5</v>
      </c>
      <c r="B8" t="s">
        <v>18</v>
      </c>
      <c r="C8">
        <v>0</v>
      </c>
      <c r="D8">
        <v>3.89</v>
      </c>
      <c r="E8" t="s">
        <v>19</v>
      </c>
      <c r="F8" s="4"/>
      <c r="G8" s="4"/>
      <c r="H8" s="4"/>
    </row>
    <row r="9" spans="1:29" x14ac:dyDescent="0.2">
      <c r="A9" t="s">
        <v>5</v>
      </c>
      <c r="B9" t="s">
        <v>20</v>
      </c>
      <c r="C9">
        <v>7974320</v>
      </c>
      <c r="D9">
        <v>3.89</v>
      </c>
      <c r="E9" t="s">
        <v>21</v>
      </c>
      <c r="F9" s="4" t="e">
        <f>C9/C8</f>
        <v>#DIV/0!</v>
      </c>
      <c r="G9" s="4">
        <f>IF(C8&gt;10000,F9,0)</f>
        <v>0</v>
      </c>
      <c r="H9" s="4">
        <f>G9</f>
        <v>0</v>
      </c>
    </row>
    <row r="10" spans="1:29" x14ac:dyDescent="0.2">
      <c r="A10" t="s">
        <v>5</v>
      </c>
      <c r="B10" t="s">
        <v>22</v>
      </c>
      <c r="C10">
        <v>9241496</v>
      </c>
      <c r="D10">
        <v>5.69</v>
      </c>
      <c r="E10" t="s">
        <v>23</v>
      </c>
      <c r="F10" s="4"/>
      <c r="G10" s="4"/>
      <c r="H10" s="4"/>
    </row>
    <row r="11" spans="1:29" x14ac:dyDescent="0.2">
      <c r="A11" t="s">
        <v>5</v>
      </c>
      <c r="B11" t="s">
        <v>24</v>
      </c>
      <c r="C11">
        <v>1141829988</v>
      </c>
      <c r="D11">
        <v>5.69</v>
      </c>
      <c r="E11" t="s">
        <v>25</v>
      </c>
      <c r="F11" s="4">
        <f>C11/C10</f>
        <v>123.55466993655573</v>
      </c>
      <c r="G11" s="4">
        <f>IF(C10&gt;10000,F11,0)</f>
        <v>123.55466993655573</v>
      </c>
      <c r="H11" s="4">
        <f>G11</f>
        <v>123.55466993655573</v>
      </c>
      <c r="J11" t="str">
        <f>B11</f>
        <v>Adenine U-13C pos</v>
      </c>
      <c r="K11">
        <f>C11</f>
        <v>1141829988</v>
      </c>
      <c r="L11">
        <f>D11</f>
        <v>5.69</v>
      </c>
      <c r="M11">
        <f>IF(C10,C11/C10,10000)</f>
        <v>123.55466993655573</v>
      </c>
    </row>
    <row r="12" spans="1:29" x14ac:dyDescent="0.2">
      <c r="A12" t="s">
        <v>5</v>
      </c>
      <c r="B12" t="s">
        <v>26</v>
      </c>
      <c r="C12">
        <v>407161</v>
      </c>
      <c r="D12">
        <v>5.57</v>
      </c>
      <c r="E12" t="s">
        <v>27</v>
      </c>
      <c r="F12" s="4"/>
      <c r="G12" s="4"/>
      <c r="H12" s="4"/>
    </row>
    <row r="13" spans="1:29" x14ac:dyDescent="0.2">
      <c r="A13" t="s">
        <v>5</v>
      </c>
      <c r="B13" t="s">
        <v>28</v>
      </c>
      <c r="C13">
        <v>306478805</v>
      </c>
      <c r="D13">
        <v>5.57</v>
      </c>
      <c r="E13" t="s">
        <v>29</v>
      </c>
      <c r="F13" s="4">
        <f>C13/C12</f>
        <v>752.72141732631565</v>
      </c>
      <c r="G13" s="4">
        <f>IF(C12&gt;10000,F13,0)</f>
        <v>752.72141732631565</v>
      </c>
      <c r="H13" s="4">
        <f>G13</f>
        <v>752.72141732631565</v>
      </c>
      <c r="J13" t="str">
        <f>B13</f>
        <v>Adenosine U-13C pos</v>
      </c>
      <c r="K13">
        <f>C13</f>
        <v>306478805</v>
      </c>
      <c r="L13">
        <f>D13</f>
        <v>5.57</v>
      </c>
      <c r="M13">
        <f>IF(C12,C13/C12,10000)</f>
        <v>752.72141732631565</v>
      </c>
    </row>
    <row r="14" spans="1:29" x14ac:dyDescent="0.2">
      <c r="A14" t="s">
        <v>5</v>
      </c>
      <c r="B14" t="s">
        <v>30</v>
      </c>
      <c r="C14">
        <v>0</v>
      </c>
      <c r="D14">
        <v>10.38</v>
      </c>
      <c r="E14" t="s">
        <v>31</v>
      </c>
      <c r="F14" s="4"/>
      <c r="G14" s="4"/>
      <c r="H14" s="4"/>
    </row>
    <row r="15" spans="1:29" x14ac:dyDescent="0.2">
      <c r="A15" t="s">
        <v>5</v>
      </c>
      <c r="B15" t="s">
        <v>32</v>
      </c>
      <c r="C15">
        <v>12568504</v>
      </c>
      <c r="D15">
        <v>10.38</v>
      </c>
      <c r="E15" t="s">
        <v>33</v>
      </c>
      <c r="F15" s="4" t="e">
        <f>C15/C14</f>
        <v>#DIV/0!</v>
      </c>
      <c r="G15" s="4">
        <f>IF(C14&gt;10000,F15,0)</f>
        <v>0</v>
      </c>
      <c r="H15" s="4">
        <f>G15</f>
        <v>0</v>
      </c>
    </row>
    <row r="16" spans="1:29" x14ac:dyDescent="0.2">
      <c r="A16" t="s">
        <v>5</v>
      </c>
      <c r="B16" t="s">
        <v>34</v>
      </c>
      <c r="C16">
        <v>0</v>
      </c>
      <c r="D16">
        <v>9.57</v>
      </c>
      <c r="E16" t="s">
        <v>35</v>
      </c>
      <c r="F16" s="4"/>
      <c r="G16" s="4"/>
      <c r="H16" s="4"/>
    </row>
    <row r="17" spans="1:29" x14ac:dyDescent="0.2">
      <c r="A17" t="s">
        <v>5</v>
      </c>
      <c r="B17" t="s">
        <v>36</v>
      </c>
      <c r="C17">
        <v>1364445845</v>
      </c>
      <c r="D17">
        <v>9.57</v>
      </c>
      <c r="E17" t="s">
        <v>37</v>
      </c>
      <c r="F17" s="4" t="e">
        <f>C17/C16</f>
        <v>#DIV/0!</v>
      </c>
      <c r="G17" s="4">
        <f>IF(C16&gt;10000,F17,0)</f>
        <v>0</v>
      </c>
      <c r="H17" s="4"/>
      <c r="R17" t="str">
        <f>B17</f>
        <v>Alanine U-13C pos</v>
      </c>
      <c r="S17">
        <f>C17</f>
        <v>1364445845</v>
      </c>
      <c r="T17">
        <f>D17</f>
        <v>9.57</v>
      </c>
      <c r="U17">
        <f>IF(C16,C17/C16, 10000)</f>
        <v>10000</v>
      </c>
    </row>
    <row r="18" spans="1:29" x14ac:dyDescent="0.2">
      <c r="A18" t="s">
        <v>5</v>
      </c>
      <c r="B18" t="s">
        <v>38</v>
      </c>
      <c r="C18">
        <v>221148</v>
      </c>
      <c r="D18">
        <v>10.68</v>
      </c>
      <c r="E18" t="s">
        <v>39</v>
      </c>
      <c r="F18" s="4"/>
      <c r="G18" s="4"/>
      <c r="H18" s="4"/>
    </row>
    <row r="19" spans="1:29" x14ac:dyDescent="0.2">
      <c r="A19" t="s">
        <v>5</v>
      </c>
      <c r="B19" t="s">
        <v>40</v>
      </c>
      <c r="C19">
        <v>599529593</v>
      </c>
      <c r="D19">
        <v>10.68</v>
      </c>
      <c r="E19" t="s">
        <v>41</v>
      </c>
      <c r="F19" s="4">
        <f>C19/C18</f>
        <v>2710.9880849024184</v>
      </c>
      <c r="G19" s="4">
        <f>IF(C18&gt;10000,F19,0)</f>
        <v>2710.9880849024184</v>
      </c>
      <c r="H19" s="4">
        <f>G19</f>
        <v>2710.9880849024184</v>
      </c>
      <c r="Z19" t="str">
        <f>B19</f>
        <v>alpha-Ketoglutarate U-13C neg</v>
      </c>
      <c r="AA19">
        <f>C19</f>
        <v>599529593</v>
      </c>
      <c r="AB19">
        <f>D19</f>
        <v>10.68</v>
      </c>
      <c r="AC19">
        <f>IF(C18,C19/C18, 10000)</f>
        <v>2710.9880849024184</v>
      </c>
    </row>
    <row r="20" spans="1:29" x14ac:dyDescent="0.2">
      <c r="A20" t="s">
        <v>5</v>
      </c>
      <c r="B20" t="s">
        <v>42</v>
      </c>
      <c r="C20">
        <v>0</v>
      </c>
      <c r="D20">
        <v>9.57</v>
      </c>
      <c r="E20" t="s">
        <v>43</v>
      </c>
      <c r="F20" s="4"/>
      <c r="G20" s="4"/>
      <c r="H20" s="4"/>
    </row>
    <row r="21" spans="1:29" x14ac:dyDescent="0.2">
      <c r="A21" t="s">
        <v>5</v>
      </c>
      <c r="B21" t="s">
        <v>44</v>
      </c>
      <c r="C21">
        <v>439165309</v>
      </c>
      <c r="D21">
        <v>9.57</v>
      </c>
      <c r="E21" t="s">
        <v>45</v>
      </c>
      <c r="F21" s="4" t="e">
        <f>C21/C20</f>
        <v>#DIV/0!</v>
      </c>
      <c r="G21" s="4">
        <f>IF(C20&gt;10000,F21,0)</f>
        <v>0</v>
      </c>
      <c r="H21" s="4">
        <f>G21</f>
        <v>0</v>
      </c>
    </row>
    <row r="22" spans="1:29" x14ac:dyDescent="0.2">
      <c r="A22" t="s">
        <v>5</v>
      </c>
      <c r="B22" t="s">
        <v>46</v>
      </c>
      <c r="C22">
        <v>0</v>
      </c>
      <c r="D22">
        <v>15.47</v>
      </c>
      <c r="E22" t="s">
        <v>47</v>
      </c>
      <c r="F22" s="6"/>
      <c r="G22" s="4"/>
      <c r="H22" s="4"/>
    </row>
    <row r="23" spans="1:29" x14ac:dyDescent="0.2">
      <c r="A23" t="s">
        <v>5</v>
      </c>
      <c r="B23" t="s">
        <v>48</v>
      </c>
      <c r="C23">
        <v>1121047844</v>
      </c>
      <c r="D23">
        <v>14.47</v>
      </c>
      <c r="E23" t="s">
        <v>49</v>
      </c>
      <c r="F23" s="4" t="e">
        <f>C23/C22</f>
        <v>#DIV/0!</v>
      </c>
      <c r="G23" s="4">
        <f>IF(C22&gt;10000,F23,0)</f>
        <v>0</v>
      </c>
      <c r="H23" s="4"/>
      <c r="R23" t="str">
        <f>B23</f>
        <v>Arginine U-13C pos</v>
      </c>
      <c r="S23">
        <f>C23</f>
        <v>1121047844</v>
      </c>
      <c r="T23">
        <f>D23</f>
        <v>14.47</v>
      </c>
      <c r="U23">
        <f>IF(C22,C23/C22, 10000)</f>
        <v>10000</v>
      </c>
    </row>
    <row r="24" spans="1:29" x14ac:dyDescent="0.2">
      <c r="A24" t="s">
        <v>5</v>
      </c>
      <c r="B24" t="s">
        <v>50</v>
      </c>
      <c r="C24">
        <v>0</v>
      </c>
      <c r="D24">
        <v>11.5</v>
      </c>
      <c r="E24" t="s">
        <v>51</v>
      </c>
      <c r="F24" s="4"/>
      <c r="G24" s="4"/>
      <c r="H24" s="4"/>
    </row>
    <row r="25" spans="1:29" x14ac:dyDescent="0.2">
      <c r="A25" t="s">
        <v>5</v>
      </c>
      <c r="B25" t="s">
        <v>52</v>
      </c>
      <c r="C25">
        <v>1038777</v>
      </c>
      <c r="D25">
        <v>11.5</v>
      </c>
      <c r="E25" t="s">
        <v>53</v>
      </c>
      <c r="F25" s="4" t="e">
        <f>C25/C24</f>
        <v>#DIV/0!</v>
      </c>
      <c r="G25" s="4">
        <f>IF(C24&gt;10000,F25,0)</f>
        <v>0</v>
      </c>
      <c r="H25" s="4">
        <f>G25</f>
        <v>0</v>
      </c>
    </row>
    <row r="26" spans="1:29" x14ac:dyDescent="0.2">
      <c r="A26" t="s">
        <v>5</v>
      </c>
      <c r="B26" t="s">
        <v>54</v>
      </c>
      <c r="C26">
        <v>0</v>
      </c>
      <c r="D26">
        <v>9.85</v>
      </c>
      <c r="E26" t="s">
        <v>55</v>
      </c>
      <c r="F26" s="4"/>
      <c r="G26" s="4"/>
      <c r="H26" s="4"/>
    </row>
    <row r="27" spans="1:29" x14ac:dyDescent="0.2">
      <c r="A27" t="s">
        <v>5</v>
      </c>
      <c r="B27" t="s">
        <v>56</v>
      </c>
      <c r="C27">
        <v>54566382</v>
      </c>
      <c r="D27">
        <v>9.85</v>
      </c>
      <c r="E27" t="s">
        <v>57</v>
      </c>
      <c r="F27" s="4" t="e">
        <f>C27/C26</f>
        <v>#DIV/0!</v>
      </c>
      <c r="G27" s="4">
        <f>IF(C26&gt;10000,F27,0)</f>
        <v>0</v>
      </c>
      <c r="H27" s="4"/>
      <c r="R27" t="str">
        <f>B27</f>
        <v>Asparagine U-13C pos</v>
      </c>
      <c r="S27">
        <f>C27</f>
        <v>54566382</v>
      </c>
      <c r="T27">
        <f>D27</f>
        <v>9.85</v>
      </c>
      <c r="U27">
        <f>IF(C26,C27/C26, 10000)</f>
        <v>10000</v>
      </c>
    </row>
    <row r="28" spans="1:29" x14ac:dyDescent="0.2">
      <c r="A28" t="s">
        <v>5</v>
      </c>
      <c r="B28" t="s">
        <v>58</v>
      </c>
      <c r="C28">
        <v>0</v>
      </c>
      <c r="D28">
        <v>10.31</v>
      </c>
      <c r="E28" t="s">
        <v>59</v>
      </c>
      <c r="F28" s="4"/>
      <c r="G28" s="4"/>
      <c r="H28" s="4"/>
    </row>
    <row r="29" spans="1:29" x14ac:dyDescent="0.2">
      <c r="A29" t="s">
        <v>5</v>
      </c>
      <c r="B29" t="s">
        <v>60</v>
      </c>
      <c r="C29">
        <v>698694910</v>
      </c>
      <c r="D29">
        <v>10.31</v>
      </c>
      <c r="E29" t="s">
        <v>61</v>
      </c>
      <c r="F29" s="4" t="e">
        <f>C29/C28</f>
        <v>#DIV/0!</v>
      </c>
      <c r="G29" s="4">
        <f>IF(C28&gt;10000,F29,0)</f>
        <v>0</v>
      </c>
      <c r="H29" s="4"/>
      <c r="R29" t="str">
        <f>B29</f>
        <v>Aspartate U-13C neg</v>
      </c>
      <c r="S29">
        <f>C29</f>
        <v>698694910</v>
      </c>
      <c r="T29">
        <f>D29</f>
        <v>10.31</v>
      </c>
      <c r="U29">
        <f>IF(C28,C29/C28, 10000)</f>
        <v>10000</v>
      </c>
    </row>
    <row r="30" spans="1:29" x14ac:dyDescent="0.2">
      <c r="A30" t="s">
        <v>5</v>
      </c>
      <c r="B30" t="s">
        <v>62</v>
      </c>
      <c r="C30">
        <v>0</v>
      </c>
      <c r="D30">
        <v>11.24</v>
      </c>
      <c r="E30" t="s">
        <v>63</v>
      </c>
      <c r="F30" s="4"/>
      <c r="G30" s="4"/>
      <c r="H30" s="4"/>
    </row>
    <row r="31" spans="1:29" x14ac:dyDescent="0.2">
      <c r="A31" t="s">
        <v>5</v>
      </c>
      <c r="B31" t="s">
        <v>64</v>
      </c>
      <c r="C31">
        <v>1023236</v>
      </c>
      <c r="D31">
        <v>11.24</v>
      </c>
      <c r="E31" t="s">
        <v>65</v>
      </c>
      <c r="F31" s="4" t="e">
        <f>C31/C30</f>
        <v>#DIV/0!</v>
      </c>
      <c r="G31" s="4">
        <f>IF(C30&gt;10000,F31,0)</f>
        <v>0</v>
      </c>
      <c r="H31" s="4">
        <f>G31</f>
        <v>0</v>
      </c>
    </row>
    <row r="32" spans="1:29" x14ac:dyDescent="0.2">
      <c r="A32" t="s">
        <v>5</v>
      </c>
      <c r="B32" t="s">
        <v>66</v>
      </c>
      <c r="C32">
        <v>0</v>
      </c>
      <c r="D32">
        <v>9.57</v>
      </c>
      <c r="E32" t="s">
        <v>35</v>
      </c>
      <c r="F32" s="4"/>
      <c r="G32" s="4"/>
      <c r="H32" s="4"/>
    </row>
    <row r="33" spans="1:29" x14ac:dyDescent="0.2">
      <c r="A33" t="s">
        <v>5</v>
      </c>
      <c r="B33" t="s">
        <v>67</v>
      </c>
      <c r="C33">
        <v>1364445845</v>
      </c>
      <c r="D33">
        <v>9.57</v>
      </c>
      <c r="E33" t="s">
        <v>37</v>
      </c>
      <c r="F33" s="4" t="e">
        <f>C33/C32</f>
        <v>#DIV/0!</v>
      </c>
      <c r="G33" s="4">
        <f>IF(C32&gt;10000,F33,0)</f>
        <v>0</v>
      </c>
      <c r="H33" s="4"/>
    </row>
    <row r="34" spans="1:29" x14ac:dyDescent="0.2">
      <c r="A34" t="s">
        <v>5</v>
      </c>
      <c r="B34" t="s">
        <v>68</v>
      </c>
      <c r="C34">
        <v>25765</v>
      </c>
      <c r="D34">
        <v>11.43</v>
      </c>
      <c r="E34" t="s">
        <v>69</v>
      </c>
      <c r="F34" s="4"/>
      <c r="G34" s="4"/>
      <c r="H34" s="4"/>
    </row>
    <row r="35" spans="1:29" x14ac:dyDescent="0.2">
      <c r="A35" t="s">
        <v>5</v>
      </c>
      <c r="B35" t="s">
        <v>70</v>
      </c>
      <c r="C35">
        <v>551243</v>
      </c>
      <c r="D35">
        <v>11.43</v>
      </c>
      <c r="E35" t="s">
        <v>71</v>
      </c>
      <c r="F35" s="4">
        <f>C35/C34</f>
        <v>21.39503202018242</v>
      </c>
      <c r="G35" s="4">
        <f>IF(C34&gt;10000,F35,0)</f>
        <v>21.39503202018242</v>
      </c>
      <c r="H35" s="4">
        <f>G35</f>
        <v>21.39503202018242</v>
      </c>
      <c r="R35" s="1"/>
    </row>
    <row r="36" spans="1:29" x14ac:dyDescent="0.2">
      <c r="A36" t="s">
        <v>5</v>
      </c>
      <c r="B36" t="s">
        <v>72</v>
      </c>
      <c r="C36">
        <v>232405</v>
      </c>
      <c r="D36">
        <v>8.66</v>
      </c>
      <c r="E36" t="s">
        <v>73</v>
      </c>
      <c r="F36" s="4"/>
      <c r="G36" s="4"/>
      <c r="H36" s="4"/>
      <c r="R36" s="1"/>
    </row>
    <row r="37" spans="1:29" x14ac:dyDescent="0.2">
      <c r="A37" t="s">
        <v>5</v>
      </c>
      <c r="B37" t="s">
        <v>74</v>
      </c>
      <c r="C37">
        <v>13770177</v>
      </c>
      <c r="D37">
        <v>8.66</v>
      </c>
      <c r="E37" t="s">
        <v>75</v>
      </c>
      <c r="F37" s="4">
        <f>C37/C36</f>
        <v>59.250777737139906</v>
      </c>
      <c r="G37" s="4">
        <f>IF(C36&gt;10000,F37,0)</f>
        <v>59.250777737139906</v>
      </c>
      <c r="H37" s="4">
        <f>G37</f>
        <v>59.250777737139906</v>
      </c>
      <c r="R37" s="1"/>
    </row>
    <row r="38" spans="1:29" x14ac:dyDescent="0.2">
      <c r="A38" t="s">
        <v>5</v>
      </c>
      <c r="B38" t="s">
        <v>76</v>
      </c>
      <c r="C38">
        <v>0</v>
      </c>
      <c r="D38">
        <v>11.58</v>
      </c>
      <c r="E38" t="s">
        <v>77</v>
      </c>
      <c r="F38" s="4"/>
      <c r="G38" s="4"/>
      <c r="H38" s="4"/>
      <c r="R38" s="1"/>
    </row>
    <row r="39" spans="1:29" x14ac:dyDescent="0.2">
      <c r="A39" t="s">
        <v>5</v>
      </c>
      <c r="B39" t="s">
        <v>78</v>
      </c>
      <c r="C39">
        <v>796293</v>
      </c>
      <c r="D39">
        <v>11.58</v>
      </c>
      <c r="E39" t="s">
        <v>79</v>
      </c>
      <c r="F39" s="4" t="e">
        <f>C39/C38</f>
        <v>#DIV/0!</v>
      </c>
      <c r="G39" s="4">
        <f>IF(C38&gt;10000,F39,0)</f>
        <v>0</v>
      </c>
      <c r="H39" s="4">
        <f>G39</f>
        <v>0</v>
      </c>
      <c r="R39" s="1"/>
    </row>
    <row r="40" spans="1:29" x14ac:dyDescent="0.2">
      <c r="A40" t="s">
        <v>5</v>
      </c>
      <c r="B40" t="s">
        <v>80</v>
      </c>
      <c r="C40">
        <v>1156790</v>
      </c>
      <c r="D40">
        <v>12.13</v>
      </c>
      <c r="E40" t="s">
        <v>81</v>
      </c>
      <c r="F40" s="4"/>
      <c r="G40" s="4"/>
      <c r="H40" s="4"/>
      <c r="R40" s="1"/>
    </row>
    <row r="41" spans="1:29" x14ac:dyDescent="0.2">
      <c r="A41" t="s">
        <v>5</v>
      </c>
      <c r="B41" t="s">
        <v>82</v>
      </c>
      <c r="C41">
        <v>155959219</v>
      </c>
      <c r="D41">
        <v>12.13</v>
      </c>
      <c r="E41" t="s">
        <v>83</v>
      </c>
      <c r="F41" s="4">
        <f>C41/C40</f>
        <v>134.82068396165249</v>
      </c>
      <c r="G41" s="4">
        <f>IF(C40&gt;10000,F41,0)</f>
        <v>134.82068396165249</v>
      </c>
      <c r="H41" s="4">
        <f>G41</f>
        <v>134.82068396165249</v>
      </c>
      <c r="R41" s="1"/>
      <c r="Z41" t="str">
        <f>B41</f>
        <v>Cis-aconitate U-13C neg</v>
      </c>
      <c r="AA41">
        <f>C41</f>
        <v>155959219</v>
      </c>
      <c r="AB41">
        <f>D41</f>
        <v>12.13</v>
      </c>
      <c r="AC41">
        <f>IF(C40,C41/C40, 10000)</f>
        <v>134.82068396165249</v>
      </c>
    </row>
    <row r="42" spans="1:29" x14ac:dyDescent="0.2">
      <c r="A42" t="s">
        <v>5</v>
      </c>
      <c r="B42" t="s">
        <v>84</v>
      </c>
      <c r="C42">
        <v>1793020</v>
      </c>
      <c r="D42">
        <v>12.24</v>
      </c>
      <c r="E42" t="s">
        <v>85</v>
      </c>
      <c r="F42" s="4"/>
      <c r="G42" s="4"/>
      <c r="H42" s="4"/>
      <c r="R42" s="1"/>
    </row>
    <row r="43" spans="1:29" x14ac:dyDescent="0.2">
      <c r="A43" t="s">
        <v>5</v>
      </c>
      <c r="B43" t="s">
        <v>86</v>
      </c>
      <c r="C43">
        <v>773884223</v>
      </c>
      <c r="D43">
        <v>12.24</v>
      </c>
      <c r="E43" t="s">
        <v>87</v>
      </c>
      <c r="F43" s="4">
        <f>C43/C42</f>
        <v>431.60936464735477</v>
      </c>
      <c r="G43" s="4">
        <f>IF(C42&gt;10000,F43,0)</f>
        <v>431.60936464735477</v>
      </c>
      <c r="H43" s="4">
        <f>G43</f>
        <v>431.60936464735477</v>
      </c>
    </row>
    <row r="44" spans="1:29" x14ac:dyDescent="0.2">
      <c r="A44" t="s">
        <v>5</v>
      </c>
      <c r="B44" t="s">
        <v>88</v>
      </c>
      <c r="C44">
        <v>292295</v>
      </c>
      <c r="D44">
        <v>10.38</v>
      </c>
      <c r="E44" t="s">
        <v>89</v>
      </c>
      <c r="F44" s="4"/>
      <c r="G44" s="4"/>
      <c r="H44" s="4"/>
    </row>
    <row r="45" spans="1:29" x14ac:dyDescent="0.2">
      <c r="A45" t="s">
        <v>5</v>
      </c>
      <c r="B45" t="s">
        <v>90</v>
      </c>
      <c r="C45">
        <v>99066009</v>
      </c>
      <c r="D45">
        <v>10.38</v>
      </c>
      <c r="E45" t="s">
        <v>91</v>
      </c>
      <c r="F45" s="4">
        <f>C45/C44</f>
        <v>338.92474725876258</v>
      </c>
      <c r="G45" s="4">
        <f>IF(C44&gt;10000,F45,0)</f>
        <v>338.92474725876258</v>
      </c>
      <c r="H45" s="4">
        <f>G45</f>
        <v>338.92474725876258</v>
      </c>
    </row>
    <row r="46" spans="1:29" x14ac:dyDescent="0.2">
      <c r="A46" t="s">
        <v>5</v>
      </c>
      <c r="B46" t="s">
        <v>92</v>
      </c>
      <c r="C46">
        <v>0</v>
      </c>
      <c r="D46">
        <v>10.91</v>
      </c>
      <c r="E46" t="s">
        <v>93</v>
      </c>
      <c r="F46" s="4"/>
      <c r="G46" s="4"/>
      <c r="H46" s="4"/>
    </row>
    <row r="47" spans="1:29" x14ac:dyDescent="0.2">
      <c r="A47" t="s">
        <v>5</v>
      </c>
      <c r="B47" t="s">
        <v>94</v>
      </c>
      <c r="C47">
        <v>3018992</v>
      </c>
      <c r="D47">
        <v>10.91</v>
      </c>
      <c r="E47" t="s">
        <v>95</v>
      </c>
      <c r="F47" s="4" t="e">
        <f>C47/C46</f>
        <v>#DIV/0!</v>
      </c>
      <c r="G47" s="4">
        <f>IF(C46&gt;10000,F47,0)</f>
        <v>0</v>
      </c>
      <c r="H47" s="4">
        <f>G47</f>
        <v>0</v>
      </c>
    </row>
    <row r="48" spans="1:29" x14ac:dyDescent="0.2">
      <c r="A48" t="s">
        <v>5</v>
      </c>
      <c r="B48" t="s">
        <v>96</v>
      </c>
      <c r="C48">
        <v>0</v>
      </c>
      <c r="D48">
        <v>12.42</v>
      </c>
      <c r="E48" t="s">
        <v>97</v>
      </c>
      <c r="F48" s="4"/>
      <c r="G48" s="4"/>
      <c r="H48" s="4"/>
    </row>
    <row r="49" spans="1:13" x14ac:dyDescent="0.2">
      <c r="A49" t="s">
        <v>5</v>
      </c>
      <c r="B49" t="s">
        <v>98</v>
      </c>
      <c r="C49">
        <v>37611</v>
      </c>
      <c r="D49">
        <v>12.42</v>
      </c>
      <c r="E49" t="s">
        <v>99</v>
      </c>
      <c r="F49" s="4" t="e">
        <f>C49/C48</f>
        <v>#DIV/0!</v>
      </c>
      <c r="G49" s="4">
        <f>IF(C48&gt;10000,F49,0)</f>
        <v>0</v>
      </c>
      <c r="H49" s="4">
        <f>G49</f>
        <v>0</v>
      </c>
    </row>
    <row r="50" spans="1:13" x14ac:dyDescent="0.2">
      <c r="A50" t="s">
        <v>5</v>
      </c>
      <c r="B50" t="s">
        <v>100</v>
      </c>
      <c r="C50">
        <v>0</v>
      </c>
      <c r="D50">
        <v>10.73</v>
      </c>
      <c r="E50" t="s">
        <v>101</v>
      </c>
      <c r="F50" s="4"/>
      <c r="G50" s="4"/>
      <c r="H50" s="4"/>
    </row>
    <row r="51" spans="1:13" x14ac:dyDescent="0.2">
      <c r="A51" t="s">
        <v>5</v>
      </c>
      <c r="B51" t="s">
        <v>102</v>
      </c>
      <c r="C51">
        <v>1259176</v>
      </c>
      <c r="D51">
        <v>10.73</v>
      </c>
      <c r="E51" t="s">
        <v>103</v>
      </c>
      <c r="F51" s="4" t="e">
        <f>C51/C50</f>
        <v>#DIV/0!</v>
      </c>
      <c r="G51" s="4">
        <f>IF(C50&gt;10000,F51,0)</f>
        <v>0</v>
      </c>
      <c r="H51" s="4">
        <f>G51</f>
        <v>0</v>
      </c>
    </row>
    <row r="52" spans="1:13" x14ac:dyDescent="0.2">
      <c r="A52" t="s">
        <v>5</v>
      </c>
      <c r="B52" t="s">
        <v>104</v>
      </c>
      <c r="C52">
        <v>161536</v>
      </c>
      <c r="D52">
        <v>7.66</v>
      </c>
      <c r="E52" t="s">
        <v>105</v>
      </c>
      <c r="F52" s="4"/>
      <c r="G52" s="4"/>
      <c r="H52" s="4"/>
    </row>
    <row r="53" spans="1:13" x14ac:dyDescent="0.2">
      <c r="A53" t="s">
        <v>5</v>
      </c>
      <c r="B53" t="s">
        <v>106</v>
      </c>
      <c r="C53">
        <v>22680369</v>
      </c>
      <c r="D53">
        <v>7.66</v>
      </c>
      <c r="E53" t="s">
        <v>107</v>
      </c>
      <c r="F53" s="4">
        <f>C53/C52</f>
        <v>140.40442378169573</v>
      </c>
      <c r="G53" s="4">
        <f>IF(C52&gt;10000,F53,0)</f>
        <v>140.40442378169573</v>
      </c>
      <c r="H53" s="4">
        <f>G53</f>
        <v>140.40442378169573</v>
      </c>
      <c r="J53" t="str">
        <f>B53</f>
        <v>Cytidine U-13C pos</v>
      </c>
      <c r="K53">
        <f>C53</f>
        <v>22680369</v>
      </c>
      <c r="L53">
        <f>D53</f>
        <v>7.66</v>
      </c>
      <c r="M53">
        <f>IF(C52,C53/C52,10000)</f>
        <v>140.40442378169573</v>
      </c>
    </row>
    <row r="54" spans="1:13" x14ac:dyDescent="0.2">
      <c r="A54" t="s">
        <v>5</v>
      </c>
      <c r="B54" t="s">
        <v>108</v>
      </c>
      <c r="C54">
        <v>3321617</v>
      </c>
      <c r="D54">
        <v>7.01</v>
      </c>
      <c r="E54" t="s">
        <v>109</v>
      </c>
      <c r="F54" s="4"/>
      <c r="G54" s="4"/>
      <c r="H54" s="4"/>
    </row>
    <row r="55" spans="1:13" x14ac:dyDescent="0.2">
      <c r="A55" t="s">
        <v>5</v>
      </c>
      <c r="B55" t="s">
        <v>110</v>
      </c>
      <c r="C55">
        <v>449911397</v>
      </c>
      <c r="D55">
        <v>7.01</v>
      </c>
      <c r="E55" t="s">
        <v>111</v>
      </c>
      <c r="F55" s="4">
        <f>C55/C54</f>
        <v>135.44951058475436</v>
      </c>
      <c r="G55" s="4">
        <f>IF(C54&gt;10000,F55,0)</f>
        <v>135.44951058475436</v>
      </c>
      <c r="H55" s="4">
        <f>G55</f>
        <v>135.44951058475436</v>
      </c>
      <c r="J55" t="str">
        <f>B55</f>
        <v>Cytosine U-13C pos</v>
      </c>
      <c r="K55">
        <f>C55</f>
        <v>449911397</v>
      </c>
      <c r="L55">
        <f>D55</f>
        <v>7.01</v>
      </c>
      <c r="M55">
        <f>IF(C54,C55/C54,10000)</f>
        <v>135.44951058475436</v>
      </c>
    </row>
    <row r="56" spans="1:13" x14ac:dyDescent="0.2">
      <c r="A56" t="s">
        <v>5</v>
      </c>
      <c r="B56" t="s">
        <v>112</v>
      </c>
      <c r="C56">
        <v>0</v>
      </c>
      <c r="D56">
        <v>8.94</v>
      </c>
      <c r="E56" t="s">
        <v>113</v>
      </c>
      <c r="F56" s="4"/>
      <c r="G56" s="4"/>
      <c r="H56" s="4"/>
    </row>
    <row r="57" spans="1:13" x14ac:dyDescent="0.2">
      <c r="A57" t="s">
        <v>5</v>
      </c>
      <c r="B57" t="s">
        <v>114</v>
      </c>
      <c r="C57">
        <v>1369111</v>
      </c>
      <c r="D57">
        <v>8.94</v>
      </c>
      <c r="E57" t="s">
        <v>115</v>
      </c>
      <c r="F57" s="4" t="e">
        <f>C57/C56</f>
        <v>#DIV/0!</v>
      </c>
      <c r="G57" s="4">
        <f>IF(C56&gt;10000,F57,0)</f>
        <v>0</v>
      </c>
      <c r="H57" s="4">
        <f>G57</f>
        <v>0</v>
      </c>
    </row>
    <row r="58" spans="1:13" x14ac:dyDescent="0.2">
      <c r="A58" t="s">
        <v>5</v>
      </c>
      <c r="B58" t="s">
        <v>116</v>
      </c>
      <c r="C58">
        <v>0</v>
      </c>
      <c r="D58">
        <v>4.82</v>
      </c>
      <c r="E58" t="s">
        <v>117</v>
      </c>
      <c r="F58" s="4"/>
      <c r="G58" s="4"/>
      <c r="H58" s="4"/>
    </row>
    <row r="59" spans="1:13" x14ac:dyDescent="0.2">
      <c r="A59" t="s">
        <v>5</v>
      </c>
      <c r="B59" t="s">
        <v>118</v>
      </c>
      <c r="C59">
        <v>2832191</v>
      </c>
      <c r="D59">
        <v>4.82</v>
      </c>
      <c r="E59" t="s">
        <v>119</v>
      </c>
      <c r="F59" s="4" t="e">
        <f>C59/C58</f>
        <v>#DIV/0!</v>
      </c>
      <c r="G59" s="4">
        <f>IF(C58&gt;10000,F59,0)</f>
        <v>0</v>
      </c>
      <c r="H59" s="4">
        <f>G59</f>
        <v>0</v>
      </c>
      <c r="J59" t="str">
        <f>B59</f>
        <v>Deoxyadenosine U-13C pos</v>
      </c>
      <c r="K59">
        <f>C59</f>
        <v>2832191</v>
      </c>
      <c r="L59">
        <f>D59</f>
        <v>4.82</v>
      </c>
      <c r="M59">
        <f>IF(C58,C59/C58,10000)</f>
        <v>10000</v>
      </c>
    </row>
    <row r="60" spans="1:13" x14ac:dyDescent="0.2">
      <c r="A60" t="s">
        <v>5</v>
      </c>
      <c r="B60" t="s">
        <v>120</v>
      </c>
      <c r="C60">
        <v>125022</v>
      </c>
      <c r="D60">
        <v>6.86</v>
      </c>
      <c r="E60" t="s">
        <v>121</v>
      </c>
      <c r="F60" s="4"/>
      <c r="G60" s="4"/>
      <c r="H60" s="4"/>
    </row>
    <row r="61" spans="1:13" x14ac:dyDescent="0.2">
      <c r="A61" t="s">
        <v>5</v>
      </c>
      <c r="B61" t="s">
        <v>122</v>
      </c>
      <c r="C61">
        <v>2997537</v>
      </c>
      <c r="D61">
        <v>6.86</v>
      </c>
      <c r="E61" t="s">
        <v>123</v>
      </c>
      <c r="F61" s="4">
        <f>C61/C60</f>
        <v>23.976076210586935</v>
      </c>
      <c r="G61" s="4">
        <f>IF(C60&gt;10000,F61,0)</f>
        <v>23.976076210586935</v>
      </c>
      <c r="H61" s="4">
        <f>G61</f>
        <v>23.976076210586935</v>
      </c>
      <c r="J61" t="str">
        <f>B61</f>
        <v>Deoxycytidine U-13C pos</v>
      </c>
      <c r="K61">
        <f>C61</f>
        <v>2997537</v>
      </c>
      <c r="L61">
        <f>D61</f>
        <v>6.86</v>
      </c>
      <c r="M61">
        <f>IF(C60,C61/C60,10000)</f>
        <v>23.976076210586935</v>
      </c>
    </row>
    <row r="62" spans="1:13" x14ac:dyDescent="0.2">
      <c r="A62" t="s">
        <v>5</v>
      </c>
      <c r="B62" t="s">
        <v>124</v>
      </c>
      <c r="C62">
        <v>407161</v>
      </c>
      <c r="D62">
        <v>5.57</v>
      </c>
      <c r="E62" t="s">
        <v>27</v>
      </c>
      <c r="F62" s="4"/>
      <c r="G62" s="4"/>
      <c r="H62" s="4"/>
    </row>
    <row r="63" spans="1:13" x14ac:dyDescent="0.2">
      <c r="A63" t="s">
        <v>5</v>
      </c>
      <c r="B63" t="s">
        <v>125</v>
      </c>
      <c r="C63">
        <v>306478805</v>
      </c>
      <c r="D63">
        <v>5.57</v>
      </c>
      <c r="E63" t="s">
        <v>29</v>
      </c>
      <c r="F63" s="4">
        <f>C63/C62</f>
        <v>752.72141732631565</v>
      </c>
      <c r="G63" s="4">
        <f>IF(C62&gt;10000,F63,0)</f>
        <v>752.72141732631565</v>
      </c>
      <c r="H63" s="4">
        <f>G63</f>
        <v>752.72141732631565</v>
      </c>
      <c r="J63" t="str">
        <f>B63</f>
        <v>Deoxyguanosine U-13C pos</v>
      </c>
      <c r="K63">
        <f>C63</f>
        <v>306478805</v>
      </c>
      <c r="L63">
        <f>D63</f>
        <v>5.57</v>
      </c>
      <c r="M63">
        <f>IF(C62,C63/C62,10000)</f>
        <v>752.72141732631565</v>
      </c>
    </row>
    <row r="64" spans="1:13" x14ac:dyDescent="0.2">
      <c r="A64" t="s">
        <v>5</v>
      </c>
      <c r="B64" t="s">
        <v>126</v>
      </c>
      <c r="C64">
        <v>55794</v>
      </c>
      <c r="D64">
        <v>3.97</v>
      </c>
      <c r="E64" t="s">
        <v>127</v>
      </c>
      <c r="F64" s="4"/>
      <c r="G64" s="4"/>
      <c r="H64" s="4"/>
    </row>
    <row r="65" spans="1:13" x14ac:dyDescent="0.2">
      <c r="A65" t="s">
        <v>5</v>
      </c>
      <c r="B65" t="s">
        <v>128</v>
      </c>
      <c r="C65">
        <v>617824</v>
      </c>
      <c r="D65">
        <v>3.97</v>
      </c>
      <c r="E65" t="s">
        <v>129</v>
      </c>
      <c r="F65" s="4">
        <f>C65/C64</f>
        <v>11.073305373337634</v>
      </c>
      <c r="G65" s="4">
        <f>IF(C64&gt;10000,F65,0)</f>
        <v>11.073305373337634</v>
      </c>
      <c r="H65" s="4">
        <f>G65</f>
        <v>11.073305373337634</v>
      </c>
      <c r="J65" t="str">
        <f>B65</f>
        <v>Deoxythymidine U-13C neg</v>
      </c>
      <c r="K65">
        <f>C65</f>
        <v>617824</v>
      </c>
      <c r="L65">
        <f>D65</f>
        <v>3.97</v>
      </c>
      <c r="M65">
        <f>IF(C64,C65/C64,10000)</f>
        <v>11.073305373337634</v>
      </c>
    </row>
    <row r="66" spans="1:13" x14ac:dyDescent="0.2">
      <c r="A66" t="s">
        <v>5</v>
      </c>
      <c r="B66" t="s">
        <v>130</v>
      </c>
      <c r="C66">
        <v>0</v>
      </c>
      <c r="D66">
        <v>4.92</v>
      </c>
      <c r="E66" t="s">
        <v>131</v>
      </c>
      <c r="F66" s="4"/>
      <c r="G66" s="4"/>
      <c r="H66" s="4"/>
    </row>
    <row r="67" spans="1:13" x14ac:dyDescent="0.2">
      <c r="A67" t="s">
        <v>5</v>
      </c>
      <c r="B67" t="s">
        <v>132</v>
      </c>
      <c r="C67">
        <v>175689</v>
      </c>
      <c r="D67">
        <v>4.92</v>
      </c>
      <c r="E67" t="s">
        <v>133</v>
      </c>
      <c r="F67" s="4" t="e">
        <f>C67/C66</f>
        <v>#DIV/0!</v>
      </c>
      <c r="G67" s="4">
        <f>IF(C66&gt;10000,F67,0)</f>
        <v>0</v>
      </c>
      <c r="H67" s="4">
        <f>G67</f>
        <v>0</v>
      </c>
      <c r="J67" t="str">
        <f>B67</f>
        <v>Deoxyuridine U-13C neg</v>
      </c>
      <c r="K67">
        <f>C67</f>
        <v>175689</v>
      </c>
      <c r="L67">
        <f>D67</f>
        <v>4.92</v>
      </c>
      <c r="M67">
        <f>IF(C66,C67/C66,10000)</f>
        <v>10000</v>
      </c>
    </row>
    <row r="68" spans="1:13" x14ac:dyDescent="0.2">
      <c r="A68" t="s">
        <v>5</v>
      </c>
      <c r="B68" t="s">
        <v>134</v>
      </c>
      <c r="C68">
        <v>0</v>
      </c>
      <c r="D68">
        <v>10.39</v>
      </c>
      <c r="E68" t="s">
        <v>31</v>
      </c>
      <c r="F68" s="4"/>
      <c r="G68" s="4"/>
      <c r="H68" s="4"/>
    </row>
    <row r="69" spans="1:13" x14ac:dyDescent="0.2">
      <c r="A69" t="s">
        <v>5</v>
      </c>
      <c r="B69" t="s">
        <v>135</v>
      </c>
      <c r="C69">
        <v>12568504</v>
      </c>
      <c r="D69">
        <v>10.39</v>
      </c>
      <c r="E69" t="s">
        <v>33</v>
      </c>
      <c r="F69" s="4" t="e">
        <f>C69/C68</f>
        <v>#DIV/0!</v>
      </c>
      <c r="G69" s="4">
        <f>IF(C68&gt;10000,F69,0)</f>
        <v>0</v>
      </c>
      <c r="H69" s="4">
        <f>G69</f>
        <v>0</v>
      </c>
    </row>
    <row r="70" spans="1:13" x14ac:dyDescent="0.2">
      <c r="A70" t="s">
        <v>5</v>
      </c>
      <c r="B70" t="s">
        <v>136</v>
      </c>
      <c r="C70">
        <v>0</v>
      </c>
      <c r="D70">
        <v>9.57</v>
      </c>
      <c r="E70" t="s">
        <v>43</v>
      </c>
      <c r="F70" s="4"/>
      <c r="G70" s="4"/>
      <c r="H70" s="4"/>
    </row>
    <row r="71" spans="1:13" x14ac:dyDescent="0.2">
      <c r="A71" t="s">
        <v>5</v>
      </c>
      <c r="B71" t="s">
        <v>137</v>
      </c>
      <c r="C71">
        <v>439165309</v>
      </c>
      <c r="D71">
        <v>9.57</v>
      </c>
      <c r="E71" t="s">
        <v>45</v>
      </c>
      <c r="F71" s="4" t="e">
        <f>C71/C70</f>
        <v>#DIV/0!</v>
      </c>
      <c r="G71" s="4">
        <f>IF(C70&gt;10000,F71,0)</f>
        <v>0</v>
      </c>
      <c r="H71" s="4">
        <f>G71</f>
        <v>0</v>
      </c>
    </row>
    <row r="72" spans="1:13" x14ac:dyDescent="0.2">
      <c r="A72" t="s">
        <v>5</v>
      </c>
      <c r="B72" t="s">
        <v>138</v>
      </c>
      <c r="C72">
        <v>0</v>
      </c>
      <c r="D72">
        <v>11.24</v>
      </c>
      <c r="E72" t="s">
        <v>63</v>
      </c>
      <c r="F72" s="6"/>
      <c r="G72" s="4"/>
      <c r="H72" s="4"/>
    </row>
    <row r="73" spans="1:13" x14ac:dyDescent="0.2">
      <c r="A73" t="s">
        <v>5</v>
      </c>
      <c r="B73" t="s">
        <v>139</v>
      </c>
      <c r="C73">
        <v>1023236</v>
      </c>
      <c r="D73">
        <v>11.24</v>
      </c>
      <c r="E73" t="s">
        <v>65</v>
      </c>
      <c r="F73" s="4" t="e">
        <f>C73/C72</f>
        <v>#DIV/0!</v>
      </c>
      <c r="G73" s="4">
        <f>IF(C72&gt;10000,F73,0)</f>
        <v>0</v>
      </c>
      <c r="H73" s="4">
        <f>G73</f>
        <v>0</v>
      </c>
    </row>
    <row r="74" spans="1:13" x14ac:dyDescent="0.2">
      <c r="A74" t="s">
        <v>5</v>
      </c>
      <c r="B74" t="s">
        <v>140</v>
      </c>
      <c r="C74">
        <v>0</v>
      </c>
      <c r="D74">
        <v>10.56</v>
      </c>
      <c r="E74" t="s">
        <v>141</v>
      </c>
      <c r="F74" s="4"/>
      <c r="G74" s="4"/>
      <c r="H74" s="4"/>
    </row>
    <row r="75" spans="1:13" x14ac:dyDescent="0.2">
      <c r="A75" t="s">
        <v>5</v>
      </c>
      <c r="B75" t="s">
        <v>142</v>
      </c>
      <c r="C75">
        <v>5996854</v>
      </c>
      <c r="D75">
        <v>10.56</v>
      </c>
      <c r="E75" t="s">
        <v>143</v>
      </c>
      <c r="F75" s="4" t="e">
        <f>C75/C74</f>
        <v>#DIV/0!</v>
      </c>
      <c r="G75" s="4">
        <f>IF(C74&gt;10000,F75,0)</f>
        <v>0</v>
      </c>
      <c r="H75" s="4">
        <f>G75</f>
        <v>0</v>
      </c>
    </row>
    <row r="76" spans="1:13" x14ac:dyDescent="0.2">
      <c r="A76" t="s">
        <v>5</v>
      </c>
      <c r="B76" t="s">
        <v>144</v>
      </c>
      <c r="C76">
        <v>0</v>
      </c>
      <c r="D76">
        <v>9.73</v>
      </c>
      <c r="E76" t="s">
        <v>145</v>
      </c>
      <c r="F76" s="4"/>
      <c r="G76" s="4"/>
      <c r="H76" s="4"/>
    </row>
    <row r="77" spans="1:13" x14ac:dyDescent="0.2">
      <c r="A77" t="s">
        <v>5</v>
      </c>
      <c r="B77" t="s">
        <v>146</v>
      </c>
      <c r="C77">
        <v>764596</v>
      </c>
      <c r="D77">
        <v>9.73</v>
      </c>
      <c r="E77" t="s">
        <v>147</v>
      </c>
      <c r="F77" s="4" t="e">
        <f>C77/C76</f>
        <v>#DIV/0!</v>
      </c>
      <c r="G77" s="4">
        <f>IF(C76&gt;10000,F77,0)</f>
        <v>0</v>
      </c>
      <c r="H77" s="4">
        <f>G77</f>
        <v>0</v>
      </c>
    </row>
    <row r="78" spans="1:13" x14ac:dyDescent="0.2">
      <c r="A78" t="s">
        <v>5</v>
      </c>
      <c r="B78" t="s">
        <v>148</v>
      </c>
      <c r="C78">
        <v>0</v>
      </c>
      <c r="D78">
        <v>9.07</v>
      </c>
      <c r="E78" t="s">
        <v>149</v>
      </c>
      <c r="F78" s="4"/>
      <c r="G78" s="4"/>
      <c r="H78" s="4"/>
    </row>
    <row r="79" spans="1:13" x14ac:dyDescent="0.2">
      <c r="A79" t="s">
        <v>5</v>
      </c>
      <c r="B79" t="s">
        <v>150</v>
      </c>
      <c r="C79">
        <v>4876760</v>
      </c>
      <c r="D79">
        <v>9.07</v>
      </c>
      <c r="E79" t="s">
        <v>151</v>
      </c>
      <c r="F79" s="4" t="e">
        <f>C79/C78</f>
        <v>#DIV/0!</v>
      </c>
      <c r="G79" s="4">
        <f>IF(C78&gt;10000,F79,0)</f>
        <v>0</v>
      </c>
      <c r="H79" s="4">
        <f>G79</f>
        <v>0</v>
      </c>
    </row>
    <row r="80" spans="1:13" x14ac:dyDescent="0.2">
      <c r="A80" t="s">
        <v>5</v>
      </c>
      <c r="B80" t="s">
        <v>152</v>
      </c>
      <c r="C80">
        <v>10078</v>
      </c>
      <c r="D80">
        <v>12.35</v>
      </c>
      <c r="E80" t="s">
        <v>153</v>
      </c>
      <c r="F80" s="4"/>
      <c r="G80" s="4"/>
      <c r="H80" s="4"/>
    </row>
    <row r="81" spans="1:29" x14ac:dyDescent="0.2">
      <c r="A81" t="s">
        <v>5</v>
      </c>
      <c r="B81" t="s">
        <v>154</v>
      </c>
      <c r="C81">
        <v>4510528</v>
      </c>
      <c r="D81">
        <v>12.35</v>
      </c>
      <c r="E81" t="s">
        <v>155</v>
      </c>
      <c r="F81" s="4">
        <f>C81/C80</f>
        <v>447.56181782099623</v>
      </c>
      <c r="G81" s="4">
        <f>IF(C80&gt;10000,F81,0)</f>
        <v>447.56181782099623</v>
      </c>
      <c r="H81" s="4">
        <f>G81</f>
        <v>447.56181782099623</v>
      </c>
    </row>
    <row r="82" spans="1:29" x14ac:dyDescent="0.2">
      <c r="A82" t="s">
        <v>5</v>
      </c>
      <c r="B82" t="s">
        <v>156</v>
      </c>
      <c r="C82">
        <v>0</v>
      </c>
      <c r="D82">
        <v>11.02</v>
      </c>
      <c r="E82" t="s">
        <v>157</v>
      </c>
      <c r="F82" s="4"/>
      <c r="G82" s="4"/>
      <c r="H82" s="4"/>
    </row>
    <row r="83" spans="1:29" x14ac:dyDescent="0.2">
      <c r="A83" t="s">
        <v>5</v>
      </c>
      <c r="B83" t="s">
        <v>158</v>
      </c>
      <c r="C83">
        <v>55713715</v>
      </c>
      <c r="D83">
        <v>11.02</v>
      </c>
      <c r="E83" t="s">
        <v>159</v>
      </c>
      <c r="F83" s="4" t="e">
        <f>C83/C82</f>
        <v>#DIV/0!</v>
      </c>
      <c r="G83" s="4">
        <f>IF(C82&gt;10000,F83,0)</f>
        <v>0</v>
      </c>
      <c r="H83" s="4">
        <f>G83</f>
        <v>0</v>
      </c>
      <c r="Z83" t="str">
        <f>B83</f>
        <v>Fumarate U-13C neg</v>
      </c>
      <c r="AA83">
        <f>C83</f>
        <v>55713715</v>
      </c>
      <c r="AB83">
        <f>D83</f>
        <v>11.02</v>
      </c>
      <c r="AC83">
        <f>IF(C82,C83/C82, 10000)</f>
        <v>10000</v>
      </c>
    </row>
    <row r="84" spans="1:29" x14ac:dyDescent="0.2">
      <c r="A84" t="s">
        <v>5</v>
      </c>
      <c r="B84" t="s">
        <v>160</v>
      </c>
      <c r="C84">
        <v>0</v>
      </c>
      <c r="D84">
        <v>11.97</v>
      </c>
      <c r="E84" t="s">
        <v>161</v>
      </c>
      <c r="F84" s="4"/>
      <c r="G84" s="4"/>
      <c r="H84" s="4"/>
    </row>
    <row r="85" spans="1:29" x14ac:dyDescent="0.2">
      <c r="A85" t="s">
        <v>5</v>
      </c>
      <c r="B85" t="s">
        <v>162</v>
      </c>
      <c r="C85">
        <v>635883</v>
      </c>
      <c r="D85">
        <v>11.97</v>
      </c>
      <c r="E85" t="s">
        <v>163</v>
      </c>
      <c r="F85" s="4" t="e">
        <f>C85/C84</f>
        <v>#DIV/0!</v>
      </c>
      <c r="G85" s="4">
        <f>IF(C84&gt;10000,F85,0)</f>
        <v>0</v>
      </c>
      <c r="H85" s="4">
        <f>G85</f>
        <v>0</v>
      </c>
    </row>
    <row r="86" spans="1:29" x14ac:dyDescent="0.2">
      <c r="A86" t="s">
        <v>5</v>
      </c>
      <c r="B86" t="s">
        <v>164</v>
      </c>
      <c r="C86">
        <v>0</v>
      </c>
      <c r="D86">
        <v>11.52</v>
      </c>
      <c r="E86" t="s">
        <v>165</v>
      </c>
      <c r="F86" s="4"/>
      <c r="G86" s="4"/>
      <c r="H86" s="4"/>
    </row>
    <row r="87" spans="1:29" x14ac:dyDescent="0.2">
      <c r="A87" t="s">
        <v>5</v>
      </c>
      <c r="B87" t="s">
        <v>166</v>
      </c>
      <c r="C87">
        <v>81107808</v>
      </c>
      <c r="D87">
        <v>11.52</v>
      </c>
      <c r="E87" t="s">
        <v>167</v>
      </c>
      <c r="F87" s="4" t="e">
        <f>C87/C86</f>
        <v>#DIV/0!</v>
      </c>
      <c r="G87" s="4">
        <f>IF(C86&gt;10000,F87,0)</f>
        <v>0</v>
      </c>
      <c r="H87" s="4">
        <f>G87</f>
        <v>0</v>
      </c>
    </row>
    <row r="88" spans="1:29" x14ac:dyDescent="0.2">
      <c r="A88" t="s">
        <v>5</v>
      </c>
      <c r="B88" t="s">
        <v>168</v>
      </c>
      <c r="C88">
        <v>0</v>
      </c>
      <c r="D88">
        <v>10.14</v>
      </c>
      <c r="E88" t="s">
        <v>169</v>
      </c>
      <c r="F88" s="4"/>
      <c r="G88" s="4"/>
      <c r="H88" s="4"/>
    </row>
    <row r="89" spans="1:29" x14ac:dyDescent="0.2">
      <c r="A89" t="s">
        <v>5</v>
      </c>
      <c r="B89" t="s">
        <v>170</v>
      </c>
      <c r="C89">
        <v>5210822265</v>
      </c>
      <c r="D89">
        <v>10.14</v>
      </c>
      <c r="E89" t="s">
        <v>171</v>
      </c>
      <c r="F89" s="4" t="e">
        <f>C89/C88</f>
        <v>#DIV/0!</v>
      </c>
      <c r="G89" s="4">
        <f>IF(C88&gt;10000,F89,0)</f>
        <v>0</v>
      </c>
      <c r="H89" s="4">
        <f>G89</f>
        <v>0</v>
      </c>
      <c r="R89" t="str">
        <f>B89</f>
        <v>Glutamate U-13C neg</v>
      </c>
      <c r="S89">
        <f>C89</f>
        <v>5210822265</v>
      </c>
      <c r="T89">
        <f>D89</f>
        <v>10.14</v>
      </c>
      <c r="U89">
        <f>IF(C88,C89/C88, 10000)</f>
        <v>10000</v>
      </c>
    </row>
    <row r="90" spans="1:29" x14ac:dyDescent="0.2">
      <c r="A90" t="s">
        <v>5</v>
      </c>
      <c r="B90" t="s">
        <v>172</v>
      </c>
      <c r="C90">
        <v>460661</v>
      </c>
      <c r="D90">
        <v>9.76</v>
      </c>
      <c r="E90" t="s">
        <v>173</v>
      </c>
      <c r="F90" s="4"/>
      <c r="G90" s="4"/>
      <c r="H90" s="4"/>
    </row>
    <row r="91" spans="1:29" x14ac:dyDescent="0.2">
      <c r="A91" t="s">
        <v>5</v>
      </c>
      <c r="B91" t="s">
        <v>174</v>
      </c>
      <c r="C91">
        <v>828835076</v>
      </c>
      <c r="D91">
        <v>9.76</v>
      </c>
      <c r="E91" t="s">
        <v>175</v>
      </c>
      <c r="F91" s="4">
        <f>C91/C90</f>
        <v>1799.2299673729706</v>
      </c>
      <c r="G91" s="4">
        <f>IF(C90&gt;10000,F91,0)</f>
        <v>1799.2299673729706</v>
      </c>
      <c r="H91" s="4">
        <f>G91</f>
        <v>1799.2299673729706</v>
      </c>
      <c r="R91" t="str">
        <f>B91</f>
        <v>Glutamine U-13C pos</v>
      </c>
      <c r="S91">
        <f>C91</f>
        <v>828835076</v>
      </c>
      <c r="T91">
        <f>D91</f>
        <v>9.76</v>
      </c>
      <c r="U91">
        <f>IF(C90,C91/C90, 10000)</f>
        <v>1799.2299673729706</v>
      </c>
    </row>
    <row r="92" spans="1:29" x14ac:dyDescent="0.2">
      <c r="A92" t="s">
        <v>5</v>
      </c>
      <c r="B92" t="s">
        <v>176</v>
      </c>
      <c r="C92">
        <v>0</v>
      </c>
      <c r="D92">
        <v>11.88</v>
      </c>
      <c r="E92" t="s">
        <v>177</v>
      </c>
      <c r="F92" s="4"/>
      <c r="G92" s="4"/>
      <c r="H92" s="4"/>
    </row>
    <row r="93" spans="1:29" x14ac:dyDescent="0.2">
      <c r="A93" t="s">
        <v>5</v>
      </c>
      <c r="B93" t="s">
        <v>178</v>
      </c>
      <c r="C93">
        <v>22826366</v>
      </c>
      <c r="D93">
        <v>11.88</v>
      </c>
      <c r="E93" t="s">
        <v>179</v>
      </c>
      <c r="F93" s="4" t="e">
        <f>C93/C92</f>
        <v>#DIV/0!</v>
      </c>
      <c r="G93" s="4">
        <f>IF(C92&gt;10000,F93,0)</f>
        <v>0</v>
      </c>
      <c r="H93" s="4">
        <f>G93</f>
        <v>0</v>
      </c>
      <c r="Z93" t="str">
        <f>B93</f>
        <v>Glutathione disulfide U-13C pos</v>
      </c>
      <c r="AA93">
        <f>C93</f>
        <v>22826366</v>
      </c>
      <c r="AB93">
        <f>D93</f>
        <v>11.88</v>
      </c>
      <c r="AC93">
        <f>IF(C92,C93/C92, 10000)</f>
        <v>10000</v>
      </c>
    </row>
    <row r="94" spans="1:29" x14ac:dyDescent="0.2">
      <c r="A94" t="s">
        <v>5</v>
      </c>
      <c r="B94" t="s">
        <v>180</v>
      </c>
      <c r="C94">
        <v>126158</v>
      </c>
      <c r="D94">
        <v>8.0500000000000007</v>
      </c>
      <c r="E94" t="s">
        <v>181</v>
      </c>
      <c r="F94" s="4"/>
      <c r="G94" s="4"/>
      <c r="H94" s="4"/>
    </row>
    <row r="95" spans="1:29" x14ac:dyDescent="0.2">
      <c r="A95" t="s">
        <v>5</v>
      </c>
      <c r="B95" t="s">
        <v>182</v>
      </c>
      <c r="C95">
        <v>24751845</v>
      </c>
      <c r="D95">
        <v>8.0500000000000007</v>
      </c>
      <c r="E95" t="s">
        <v>183</v>
      </c>
      <c r="F95" s="4">
        <f>C95/C94</f>
        <v>196.19718923889093</v>
      </c>
      <c r="G95" s="4">
        <f>IF(C94&gt;10000,F95,0)</f>
        <v>196.19718923889093</v>
      </c>
      <c r="H95" s="4">
        <f>G95</f>
        <v>196.19718923889093</v>
      </c>
    </row>
    <row r="96" spans="1:29" x14ac:dyDescent="0.2">
      <c r="A96" t="s">
        <v>5</v>
      </c>
      <c r="B96" t="s">
        <v>184</v>
      </c>
      <c r="C96">
        <v>628865</v>
      </c>
      <c r="D96">
        <v>10.34</v>
      </c>
      <c r="E96" t="s">
        <v>185</v>
      </c>
      <c r="F96" s="4"/>
      <c r="G96" s="4"/>
      <c r="H96" s="4"/>
    </row>
    <row r="97" spans="1:21" x14ac:dyDescent="0.2">
      <c r="A97" t="s">
        <v>5</v>
      </c>
      <c r="B97" t="s">
        <v>186</v>
      </c>
      <c r="C97">
        <v>94472219</v>
      </c>
      <c r="D97">
        <v>10.34</v>
      </c>
      <c r="E97" t="s">
        <v>187</v>
      </c>
      <c r="F97" s="4">
        <f>C97/C96</f>
        <v>150.22654941839664</v>
      </c>
      <c r="G97" s="4">
        <f>IF(C96&gt;10000,F97,0)</f>
        <v>150.22654941839664</v>
      </c>
      <c r="H97" s="4">
        <f>G97</f>
        <v>150.22654941839664</v>
      </c>
    </row>
    <row r="98" spans="1:21" x14ac:dyDescent="0.2">
      <c r="A98" t="s">
        <v>5</v>
      </c>
      <c r="B98" t="s">
        <v>188</v>
      </c>
      <c r="C98">
        <v>214298</v>
      </c>
      <c r="D98">
        <v>9.5399999999999991</v>
      </c>
      <c r="E98" t="s">
        <v>189</v>
      </c>
      <c r="F98" s="4"/>
      <c r="G98" s="4"/>
      <c r="H98" s="4"/>
    </row>
    <row r="99" spans="1:21" x14ac:dyDescent="0.2">
      <c r="A99" t="s">
        <v>5</v>
      </c>
      <c r="B99" t="s">
        <v>190</v>
      </c>
      <c r="C99">
        <v>25252447</v>
      </c>
      <c r="D99">
        <v>9.5399999999999991</v>
      </c>
      <c r="E99" t="s">
        <v>191</v>
      </c>
      <c r="F99" s="4">
        <f>C99/C98</f>
        <v>117.83799662152703</v>
      </c>
      <c r="G99" s="4">
        <f>IF(C98&gt;10000,F99,0)</f>
        <v>117.83799662152703</v>
      </c>
      <c r="H99" s="4">
        <f>G99</f>
        <v>117.83799662152703</v>
      </c>
    </row>
    <row r="100" spans="1:21" x14ac:dyDescent="0.2">
      <c r="A100" t="s">
        <v>5</v>
      </c>
      <c r="B100" t="s">
        <v>192</v>
      </c>
      <c r="C100">
        <v>0</v>
      </c>
      <c r="D100">
        <v>10.23</v>
      </c>
      <c r="E100" t="s">
        <v>193</v>
      </c>
      <c r="F100" s="4"/>
      <c r="G100" s="4"/>
      <c r="H100" s="4"/>
    </row>
    <row r="101" spans="1:21" x14ac:dyDescent="0.2">
      <c r="A101" t="s">
        <v>5</v>
      </c>
      <c r="B101" t="s">
        <v>194</v>
      </c>
      <c r="C101">
        <v>8103169</v>
      </c>
      <c r="D101">
        <v>10.23</v>
      </c>
      <c r="E101" t="s">
        <v>195</v>
      </c>
      <c r="F101" s="4" t="e">
        <f>C101/C100</f>
        <v>#DIV/0!</v>
      </c>
      <c r="G101" s="4">
        <f>IF(C100&gt;10000,F101,0)</f>
        <v>0</v>
      </c>
      <c r="H101" s="4"/>
      <c r="R101" t="str">
        <f>B101</f>
        <v>Glycine U-13C neg</v>
      </c>
      <c r="S101">
        <f>C101</f>
        <v>8103169</v>
      </c>
      <c r="T101">
        <f>D101</f>
        <v>10.23</v>
      </c>
      <c r="U101">
        <f>IF(C100,C101/C100, 10000)</f>
        <v>10000</v>
      </c>
    </row>
    <row r="102" spans="1:21" x14ac:dyDescent="0.2">
      <c r="A102" t="s">
        <v>5</v>
      </c>
      <c r="B102" t="s">
        <v>196</v>
      </c>
      <c r="C102">
        <v>0</v>
      </c>
      <c r="D102">
        <v>11.43</v>
      </c>
      <c r="E102" t="s">
        <v>197</v>
      </c>
      <c r="F102" s="4"/>
      <c r="G102" s="4"/>
      <c r="H102" s="4"/>
    </row>
    <row r="103" spans="1:21" x14ac:dyDescent="0.2">
      <c r="A103" t="s">
        <v>5</v>
      </c>
      <c r="B103" t="s">
        <v>198</v>
      </c>
      <c r="C103">
        <v>1629924</v>
      </c>
      <c r="D103">
        <v>11.43</v>
      </c>
      <c r="E103" t="s">
        <v>199</v>
      </c>
      <c r="F103" s="4" t="e">
        <f>C103/C102</f>
        <v>#DIV/0!</v>
      </c>
      <c r="G103" s="4">
        <f>IF(C102&gt;10000,F103,0)</f>
        <v>0</v>
      </c>
      <c r="H103" s="4">
        <f>G103</f>
        <v>0</v>
      </c>
    </row>
    <row r="104" spans="1:21" x14ac:dyDescent="0.2">
      <c r="A104" t="s">
        <v>5</v>
      </c>
      <c r="B104" t="s">
        <v>200</v>
      </c>
      <c r="C104">
        <v>867976</v>
      </c>
      <c r="D104">
        <v>7.83</v>
      </c>
      <c r="E104" t="s">
        <v>201</v>
      </c>
      <c r="F104" s="4"/>
      <c r="G104" s="4"/>
      <c r="H104" s="4"/>
    </row>
    <row r="105" spans="1:21" x14ac:dyDescent="0.2">
      <c r="A105" t="s">
        <v>5</v>
      </c>
      <c r="B105" t="s">
        <v>202</v>
      </c>
      <c r="C105">
        <v>68679104</v>
      </c>
      <c r="D105">
        <v>7.83</v>
      </c>
      <c r="E105" t="s">
        <v>203</v>
      </c>
      <c r="F105" s="4">
        <f>C105/C104</f>
        <v>79.12557950911085</v>
      </c>
      <c r="G105" s="4">
        <f>IF(C104&gt;10000,F105,0)</f>
        <v>79.12557950911085</v>
      </c>
      <c r="H105" s="4">
        <f>G105</f>
        <v>79.12557950911085</v>
      </c>
      <c r="J105" t="str">
        <f>B105</f>
        <v>Guanine U-13C pos</v>
      </c>
      <c r="K105">
        <f>C105</f>
        <v>68679104</v>
      </c>
      <c r="L105">
        <f>D105</f>
        <v>7.83</v>
      </c>
      <c r="M105">
        <f>IF(C104,C105/C104,10000)</f>
        <v>79.12557950911085</v>
      </c>
    </row>
    <row r="106" spans="1:21" x14ac:dyDescent="0.2">
      <c r="A106" t="s">
        <v>5</v>
      </c>
      <c r="B106" t="s">
        <v>204</v>
      </c>
      <c r="C106">
        <v>20522</v>
      </c>
      <c r="D106">
        <v>8.1999999999999993</v>
      </c>
      <c r="E106" t="s">
        <v>205</v>
      </c>
      <c r="F106" s="4"/>
      <c r="G106" s="4"/>
      <c r="H106" s="4"/>
    </row>
    <row r="107" spans="1:21" x14ac:dyDescent="0.2">
      <c r="A107" t="s">
        <v>5</v>
      </c>
      <c r="B107" t="s">
        <v>206</v>
      </c>
      <c r="C107">
        <v>7025533</v>
      </c>
      <c r="D107">
        <v>8.1999999999999993</v>
      </c>
      <c r="E107" t="s">
        <v>207</v>
      </c>
      <c r="F107" s="4">
        <f>C107/C106</f>
        <v>342.34153591267909</v>
      </c>
      <c r="G107" s="4">
        <f>IF(C106&gt;10000,F107,0)</f>
        <v>342.34153591267909</v>
      </c>
      <c r="H107" s="4">
        <f>G107</f>
        <v>342.34153591267909</v>
      </c>
      <c r="J107" t="str">
        <f>B107</f>
        <v>Guanosine U-13C pos</v>
      </c>
      <c r="K107">
        <f>C107</f>
        <v>7025533</v>
      </c>
      <c r="L107">
        <f>D107</f>
        <v>8.1999999999999993</v>
      </c>
      <c r="M107">
        <f>IF(C106,C107/C106,10000)</f>
        <v>342.34153591267909</v>
      </c>
    </row>
    <row r="108" spans="1:21" x14ac:dyDescent="0.2">
      <c r="A108" t="s">
        <v>5</v>
      </c>
      <c r="B108" t="s">
        <v>208</v>
      </c>
      <c r="C108">
        <v>0</v>
      </c>
      <c r="D108">
        <v>9.85</v>
      </c>
      <c r="E108" t="s">
        <v>209</v>
      </c>
      <c r="F108" s="4"/>
      <c r="G108" s="4"/>
      <c r="H108" s="4"/>
    </row>
    <row r="109" spans="1:21" x14ac:dyDescent="0.2">
      <c r="A109" t="s">
        <v>5</v>
      </c>
      <c r="B109" t="s">
        <v>210</v>
      </c>
      <c r="C109">
        <v>1733206</v>
      </c>
      <c r="D109">
        <v>9.85</v>
      </c>
      <c r="E109" t="s">
        <v>211</v>
      </c>
      <c r="F109" s="4" t="e">
        <f>C109/C108</f>
        <v>#DIV/0!</v>
      </c>
      <c r="G109" s="4">
        <f>IF(C108&gt;10000,F109,0)</f>
        <v>0</v>
      </c>
      <c r="H109" s="4">
        <f>G109</f>
        <v>0</v>
      </c>
    </row>
    <row r="110" spans="1:21" x14ac:dyDescent="0.2">
      <c r="A110" t="s">
        <v>5</v>
      </c>
      <c r="B110" t="s">
        <v>212</v>
      </c>
      <c r="C110">
        <v>125874</v>
      </c>
      <c r="D110">
        <v>6.49</v>
      </c>
      <c r="E110" t="s">
        <v>213</v>
      </c>
      <c r="F110" s="4"/>
      <c r="G110" s="4"/>
      <c r="H110" s="4"/>
    </row>
    <row r="111" spans="1:21" x14ac:dyDescent="0.2">
      <c r="A111" t="s">
        <v>5</v>
      </c>
      <c r="B111" t="s">
        <v>214</v>
      </c>
      <c r="C111">
        <v>146478730</v>
      </c>
      <c r="D111">
        <v>6.49</v>
      </c>
      <c r="E111" t="s">
        <v>215</v>
      </c>
      <c r="F111" s="4">
        <f>C111/C110</f>
        <v>1163.6932964710743</v>
      </c>
      <c r="G111" s="4">
        <f>IF(C110&gt;10000,F111,0)</f>
        <v>1163.6932964710743</v>
      </c>
      <c r="H111" s="4">
        <f>G111</f>
        <v>1163.6932964710743</v>
      </c>
      <c r="J111" t="str">
        <f>B111</f>
        <v>Hypoxanthine U-13C pos</v>
      </c>
      <c r="K111">
        <f>C111</f>
        <v>146478730</v>
      </c>
      <c r="L111">
        <f>D111</f>
        <v>6.49</v>
      </c>
      <c r="M111">
        <f>IF(C110,C111/C110,10000)</f>
        <v>1163.6932964710743</v>
      </c>
    </row>
    <row r="112" spans="1:21" x14ac:dyDescent="0.2">
      <c r="A112" t="s">
        <v>5</v>
      </c>
      <c r="B112" t="s">
        <v>216</v>
      </c>
      <c r="C112">
        <v>0</v>
      </c>
      <c r="D112">
        <v>10.73</v>
      </c>
      <c r="E112" t="s">
        <v>217</v>
      </c>
      <c r="F112" s="4"/>
      <c r="G112" s="4"/>
      <c r="H112" s="4"/>
    </row>
    <row r="113" spans="1:29" x14ac:dyDescent="0.2">
      <c r="A113" t="s">
        <v>5</v>
      </c>
      <c r="B113" t="s">
        <v>218</v>
      </c>
      <c r="C113">
        <v>749092</v>
      </c>
      <c r="D113">
        <v>10.73</v>
      </c>
      <c r="E113" t="s">
        <v>219</v>
      </c>
      <c r="F113" s="4" t="e">
        <f>C113/C112</f>
        <v>#DIV/0!</v>
      </c>
      <c r="G113" s="4">
        <f>IF(C112&gt;10000,F113,0)</f>
        <v>0</v>
      </c>
      <c r="H113" s="4">
        <f>G113</f>
        <v>0</v>
      </c>
    </row>
    <row r="114" spans="1:29" x14ac:dyDescent="0.2">
      <c r="A114" t="s">
        <v>5</v>
      </c>
      <c r="B114" t="s">
        <v>220</v>
      </c>
      <c r="C114">
        <v>37889</v>
      </c>
      <c r="D114">
        <v>7.15</v>
      </c>
      <c r="E114" t="s">
        <v>221</v>
      </c>
      <c r="F114" s="4"/>
      <c r="G114" s="4"/>
      <c r="H114" s="4"/>
    </row>
    <row r="115" spans="1:29" x14ac:dyDescent="0.2">
      <c r="A115" t="s">
        <v>5</v>
      </c>
      <c r="B115" t="s">
        <v>222</v>
      </c>
      <c r="C115">
        <v>2197759</v>
      </c>
      <c r="D115">
        <v>7.15</v>
      </c>
      <c r="E115" t="s">
        <v>223</v>
      </c>
      <c r="F115" s="4">
        <f>C115/C114</f>
        <v>58.005199398242233</v>
      </c>
      <c r="G115" s="4">
        <f>IF(C114&gt;10000,F115,0)</f>
        <v>58.005199398242233</v>
      </c>
      <c r="H115" s="4">
        <f>G115</f>
        <v>58.005199398242233</v>
      </c>
      <c r="J115" t="str">
        <f>B115</f>
        <v>Inosine U-13C pos</v>
      </c>
      <c r="K115">
        <f>C115</f>
        <v>2197759</v>
      </c>
      <c r="L115">
        <f>D115</f>
        <v>7.15</v>
      </c>
      <c r="M115">
        <f>IF(C114,C115/C114,10000)</f>
        <v>58.005199398242233</v>
      </c>
    </row>
    <row r="116" spans="1:29" x14ac:dyDescent="0.2">
      <c r="A116" t="s">
        <v>5</v>
      </c>
      <c r="B116" t="s">
        <v>224</v>
      </c>
      <c r="C116">
        <v>0</v>
      </c>
      <c r="D116">
        <v>7.15</v>
      </c>
      <c r="E116" t="s">
        <v>225</v>
      </c>
      <c r="F116" s="4"/>
      <c r="G116" s="4"/>
      <c r="H116" s="4"/>
    </row>
    <row r="117" spans="1:29" x14ac:dyDescent="0.2">
      <c r="A117" t="s">
        <v>5</v>
      </c>
      <c r="B117" t="s">
        <v>226</v>
      </c>
      <c r="C117">
        <v>887629037</v>
      </c>
      <c r="D117">
        <v>7.15</v>
      </c>
      <c r="E117" t="s">
        <v>227</v>
      </c>
      <c r="F117" s="4" t="e">
        <f>C117/C116</f>
        <v>#DIV/0!</v>
      </c>
      <c r="G117" s="4">
        <f>IF(C116&gt;10000,F117,0)</f>
        <v>0</v>
      </c>
      <c r="H117" s="4"/>
      <c r="R117" t="str">
        <f>B117</f>
        <v>Isoleucine U-13C pos</v>
      </c>
      <c r="S117">
        <f>C117</f>
        <v>887629037</v>
      </c>
      <c r="T117">
        <f>D117</f>
        <v>7.15</v>
      </c>
      <c r="U117">
        <f>IF(C116,C117/C116, 10000)</f>
        <v>10000</v>
      </c>
    </row>
    <row r="118" spans="1:29" x14ac:dyDescent="0.2">
      <c r="A118" t="s">
        <v>5</v>
      </c>
      <c r="B118" t="s">
        <v>228</v>
      </c>
      <c r="C118">
        <v>349732</v>
      </c>
      <c r="D118">
        <v>2.4900000000000002</v>
      </c>
      <c r="E118" t="s">
        <v>229</v>
      </c>
      <c r="F118" s="4"/>
      <c r="G118" s="4"/>
      <c r="H118" s="4"/>
    </row>
    <row r="119" spans="1:29" x14ac:dyDescent="0.2">
      <c r="A119" t="s">
        <v>5</v>
      </c>
      <c r="B119" t="s">
        <v>230</v>
      </c>
      <c r="C119">
        <v>24998805</v>
      </c>
      <c r="D119">
        <v>2.4900000000000002</v>
      </c>
      <c r="E119" t="s">
        <v>231</v>
      </c>
      <c r="F119" s="4">
        <f>C119/C118</f>
        <v>71.47989031601341</v>
      </c>
      <c r="G119" s="4">
        <f>IF(C118&gt;10000,F119,0)</f>
        <v>71.47989031601341</v>
      </c>
      <c r="H119" s="4">
        <f>G119</f>
        <v>71.47989031601341</v>
      </c>
    </row>
    <row r="120" spans="1:29" x14ac:dyDescent="0.2">
      <c r="A120" t="s">
        <v>5</v>
      </c>
      <c r="B120" t="s">
        <v>232</v>
      </c>
      <c r="C120">
        <v>0</v>
      </c>
      <c r="D120">
        <v>3.72</v>
      </c>
      <c r="E120" t="s">
        <v>233</v>
      </c>
      <c r="F120" s="4"/>
      <c r="G120" s="4"/>
      <c r="H120" s="4"/>
    </row>
    <row r="121" spans="1:29" x14ac:dyDescent="0.2">
      <c r="A121" t="s">
        <v>5</v>
      </c>
      <c r="B121" t="s">
        <v>234</v>
      </c>
      <c r="C121">
        <v>70158897</v>
      </c>
      <c r="D121">
        <v>3.72</v>
      </c>
      <c r="E121" t="s">
        <v>235</v>
      </c>
      <c r="F121" s="4" t="e">
        <f>C121/C120</f>
        <v>#DIV/0!</v>
      </c>
      <c r="G121" s="4">
        <f>IF(C120&gt;10000,F121,0)</f>
        <v>0</v>
      </c>
      <c r="H121" s="4">
        <f>G121</f>
        <v>0</v>
      </c>
    </row>
    <row r="122" spans="1:29" x14ac:dyDescent="0.2">
      <c r="A122" t="s">
        <v>5</v>
      </c>
      <c r="B122" t="s">
        <v>236</v>
      </c>
      <c r="C122">
        <v>2062833</v>
      </c>
      <c r="D122">
        <v>6.84</v>
      </c>
      <c r="E122" t="s">
        <v>225</v>
      </c>
      <c r="F122" s="6"/>
      <c r="G122" s="4"/>
      <c r="H122" s="4"/>
    </row>
    <row r="123" spans="1:29" x14ac:dyDescent="0.2">
      <c r="A123" t="s">
        <v>5</v>
      </c>
      <c r="B123" t="s">
        <v>237</v>
      </c>
      <c r="C123">
        <v>1173096217</v>
      </c>
      <c r="D123">
        <v>6.84</v>
      </c>
      <c r="E123" t="s">
        <v>227</v>
      </c>
      <c r="F123" s="4">
        <f>C123/C122</f>
        <v>568.6821070828322</v>
      </c>
      <c r="G123" s="4">
        <f>IF(C122&gt;10000,F123,0)</f>
        <v>568.6821070828322</v>
      </c>
      <c r="H123" s="4"/>
      <c r="R123" t="str">
        <f>B123</f>
        <v>Leucine U-13C pos</v>
      </c>
      <c r="S123">
        <f>C123</f>
        <v>1173096217</v>
      </c>
      <c r="T123">
        <f>D123</f>
        <v>6.84</v>
      </c>
      <c r="U123">
        <f>IF(C122,C123/C122, 10000)</f>
        <v>568.6821070828322</v>
      </c>
    </row>
    <row r="124" spans="1:29" x14ac:dyDescent="0.2">
      <c r="A124" t="s">
        <v>5</v>
      </c>
      <c r="B124" t="s">
        <v>238</v>
      </c>
      <c r="C124">
        <v>262358</v>
      </c>
      <c r="D124">
        <v>13.95</v>
      </c>
      <c r="E124" t="s">
        <v>239</v>
      </c>
      <c r="F124" s="4"/>
      <c r="G124" s="4"/>
      <c r="H124" s="4"/>
    </row>
    <row r="125" spans="1:29" x14ac:dyDescent="0.2">
      <c r="A125" t="s">
        <v>5</v>
      </c>
      <c r="B125" t="s">
        <v>240</v>
      </c>
      <c r="C125">
        <v>132459953</v>
      </c>
      <c r="D125">
        <v>13.95</v>
      </c>
      <c r="E125" t="s">
        <v>241</v>
      </c>
      <c r="F125" s="4">
        <f>C125/C124</f>
        <v>504.88246213189609</v>
      </c>
      <c r="G125" s="4">
        <f>IF(C124&gt;10000,F125,0)</f>
        <v>504.88246213189609</v>
      </c>
      <c r="H125" s="4"/>
      <c r="R125" t="str">
        <f>B125</f>
        <v>Lysine U-13C pos</v>
      </c>
      <c r="S125">
        <f>C125</f>
        <v>132459953</v>
      </c>
      <c r="T125">
        <f>D125</f>
        <v>13.95</v>
      </c>
      <c r="U125">
        <f>IF(C124,C125/C124, 10000)</f>
        <v>504.88246213189609</v>
      </c>
    </row>
    <row r="126" spans="1:29" x14ac:dyDescent="0.2">
      <c r="A126" t="s">
        <v>5</v>
      </c>
      <c r="B126" t="s">
        <v>242</v>
      </c>
      <c r="C126">
        <v>0</v>
      </c>
      <c r="D126">
        <v>11.02</v>
      </c>
      <c r="E126" t="s">
        <v>243</v>
      </c>
      <c r="F126" s="4"/>
      <c r="G126" s="4"/>
      <c r="H126" s="4"/>
    </row>
    <row r="127" spans="1:29" x14ac:dyDescent="0.2">
      <c r="A127" t="s">
        <v>5</v>
      </c>
      <c r="B127" t="s">
        <v>244</v>
      </c>
      <c r="C127">
        <v>927001485</v>
      </c>
      <c r="D127">
        <v>11.02</v>
      </c>
      <c r="E127" t="s">
        <v>245</v>
      </c>
      <c r="F127" s="4" t="e">
        <f>C127/C126</f>
        <v>#DIV/0!</v>
      </c>
      <c r="G127" s="4">
        <f>IF(C126&gt;10000,F127,0)</f>
        <v>0</v>
      </c>
      <c r="H127" s="4">
        <f>G127</f>
        <v>0</v>
      </c>
      <c r="Z127" t="str">
        <f>B127</f>
        <v>Malate U-13C neg</v>
      </c>
      <c r="AA127">
        <f>C127</f>
        <v>927001485</v>
      </c>
      <c r="AB127">
        <f>D127</f>
        <v>11.02</v>
      </c>
      <c r="AC127">
        <f>IF(C126,C127/C126, 10000)</f>
        <v>10000</v>
      </c>
    </row>
    <row r="128" spans="1:29" x14ac:dyDescent="0.2">
      <c r="A128" t="s">
        <v>5</v>
      </c>
      <c r="B128" t="s">
        <v>246</v>
      </c>
      <c r="C128">
        <v>10296</v>
      </c>
      <c r="D128">
        <v>7.26</v>
      </c>
      <c r="E128" t="s">
        <v>247</v>
      </c>
      <c r="F128" s="4"/>
      <c r="G128" s="4"/>
      <c r="H128" s="4"/>
    </row>
    <row r="129" spans="1:29" x14ac:dyDescent="0.2">
      <c r="A129" t="s">
        <v>5</v>
      </c>
      <c r="B129" t="s">
        <v>248</v>
      </c>
      <c r="C129">
        <v>374013154</v>
      </c>
      <c r="D129">
        <v>7.26</v>
      </c>
      <c r="E129" t="s">
        <v>249</v>
      </c>
      <c r="F129" s="4">
        <f>C129/C128</f>
        <v>36326.06390831391</v>
      </c>
      <c r="G129" s="4">
        <f>IF(C128&gt;10000,F129,0)</f>
        <v>36326.06390831391</v>
      </c>
      <c r="H129" s="4"/>
      <c r="R129" t="str">
        <f>B129</f>
        <v>Methionine U-13C pos</v>
      </c>
      <c r="S129">
        <f>C129</f>
        <v>374013154</v>
      </c>
      <c r="T129">
        <f>D129</f>
        <v>7.26</v>
      </c>
      <c r="U129">
        <f>IF(C128,C129/C128, 10000)</f>
        <v>36326.06390831391</v>
      </c>
    </row>
    <row r="130" spans="1:29" x14ac:dyDescent="0.2">
      <c r="A130" t="s">
        <v>5</v>
      </c>
      <c r="B130" t="s">
        <v>250</v>
      </c>
      <c r="C130">
        <v>0</v>
      </c>
      <c r="D130">
        <v>9.73</v>
      </c>
      <c r="E130" t="s">
        <v>251</v>
      </c>
      <c r="F130" s="4"/>
      <c r="G130" s="4"/>
      <c r="H130" s="4"/>
    </row>
    <row r="131" spans="1:29" x14ac:dyDescent="0.2">
      <c r="A131" t="s">
        <v>5</v>
      </c>
      <c r="B131" t="s">
        <v>252</v>
      </c>
      <c r="C131">
        <v>7178781</v>
      </c>
      <c r="D131">
        <v>9.73</v>
      </c>
      <c r="E131" t="s">
        <v>253</v>
      </c>
      <c r="F131" s="4" t="e">
        <f>C131/C130</f>
        <v>#DIV/0!</v>
      </c>
      <c r="G131" s="4">
        <f>IF(C130&gt;10000,F131,0)</f>
        <v>0</v>
      </c>
      <c r="H131" s="4">
        <f>G131</f>
        <v>0</v>
      </c>
    </row>
    <row r="132" spans="1:29" x14ac:dyDescent="0.2">
      <c r="A132" t="s">
        <v>5</v>
      </c>
      <c r="B132" t="s">
        <v>254</v>
      </c>
      <c r="C132">
        <v>0</v>
      </c>
      <c r="D132">
        <v>11.5</v>
      </c>
      <c r="E132" t="s">
        <v>255</v>
      </c>
      <c r="F132" s="4"/>
      <c r="G132" s="4"/>
      <c r="H132" s="4"/>
    </row>
    <row r="133" spans="1:29" x14ac:dyDescent="0.2">
      <c r="A133" t="s">
        <v>5</v>
      </c>
      <c r="B133" t="s">
        <v>256</v>
      </c>
      <c r="C133">
        <v>221634</v>
      </c>
      <c r="D133">
        <v>11.5</v>
      </c>
      <c r="E133" t="s">
        <v>257</v>
      </c>
      <c r="F133" s="4" t="e">
        <f>C133/C132</f>
        <v>#DIV/0!</v>
      </c>
      <c r="G133" s="4">
        <f>IF(C132&gt;10000,F133,0)</f>
        <v>0</v>
      </c>
      <c r="H133" s="4">
        <f>G133</f>
        <v>0</v>
      </c>
    </row>
    <row r="134" spans="1:29" x14ac:dyDescent="0.2">
      <c r="A134" t="s">
        <v>5</v>
      </c>
      <c r="B134" t="s">
        <v>258</v>
      </c>
      <c r="C134">
        <v>0</v>
      </c>
      <c r="D134">
        <v>4.3499999999999996</v>
      </c>
      <c r="E134" t="s">
        <v>259</v>
      </c>
      <c r="F134" s="4"/>
      <c r="G134" s="4"/>
      <c r="H134" s="4"/>
    </row>
    <row r="135" spans="1:29" x14ac:dyDescent="0.2">
      <c r="A135" t="s">
        <v>5</v>
      </c>
      <c r="B135" t="s">
        <v>260</v>
      </c>
      <c r="C135">
        <v>1939559</v>
      </c>
      <c r="D135">
        <v>4.3499999999999996</v>
      </c>
      <c r="E135" t="s">
        <v>261</v>
      </c>
      <c r="F135" s="4" t="e">
        <f>C135/C134</f>
        <v>#DIV/0!</v>
      </c>
      <c r="G135" s="4">
        <f>IF(C134&gt;10000,F135,0)</f>
        <v>0</v>
      </c>
      <c r="H135" s="4">
        <f>G135</f>
        <v>0</v>
      </c>
    </row>
    <row r="136" spans="1:29" x14ac:dyDescent="0.2">
      <c r="A136" t="s">
        <v>5</v>
      </c>
      <c r="B136" t="s">
        <v>262</v>
      </c>
      <c r="C136">
        <v>0</v>
      </c>
      <c r="D136">
        <v>3.86</v>
      </c>
      <c r="E136" t="s">
        <v>263</v>
      </c>
      <c r="F136" s="4"/>
      <c r="G136" s="4"/>
      <c r="H136" s="4"/>
    </row>
    <row r="137" spans="1:29" x14ac:dyDescent="0.2">
      <c r="A137" t="s">
        <v>5</v>
      </c>
      <c r="B137" t="s">
        <v>264</v>
      </c>
      <c r="C137">
        <v>20773055</v>
      </c>
      <c r="D137">
        <v>3.86</v>
      </c>
      <c r="E137" t="s">
        <v>265</v>
      </c>
      <c r="F137" s="4" t="e">
        <f>C137/C136</f>
        <v>#DIV/0!</v>
      </c>
      <c r="G137" s="4">
        <f>IF(C136&gt;10000,F137,0)</f>
        <v>0</v>
      </c>
      <c r="H137" s="4">
        <f>G137</f>
        <v>0</v>
      </c>
    </row>
    <row r="138" spans="1:29" x14ac:dyDescent="0.2">
      <c r="A138" t="s">
        <v>5</v>
      </c>
      <c r="B138" t="s">
        <v>266</v>
      </c>
      <c r="C138">
        <v>0</v>
      </c>
      <c r="D138">
        <v>13.86</v>
      </c>
      <c r="E138" t="s">
        <v>267</v>
      </c>
      <c r="F138" s="4"/>
      <c r="G138" s="4"/>
      <c r="H138" s="4"/>
    </row>
    <row r="139" spans="1:29" x14ac:dyDescent="0.2">
      <c r="A139" t="s">
        <v>5</v>
      </c>
      <c r="B139" t="s">
        <v>268</v>
      </c>
      <c r="C139">
        <v>222306046</v>
      </c>
      <c r="D139">
        <v>12.86</v>
      </c>
      <c r="E139" t="s">
        <v>269</v>
      </c>
      <c r="F139" s="4" t="e">
        <f>C139/C138</f>
        <v>#DIV/0!</v>
      </c>
      <c r="G139" s="4">
        <f>IF(C138&gt;10000,F139,0)</f>
        <v>0</v>
      </c>
      <c r="H139" s="4">
        <f>G139</f>
        <v>0</v>
      </c>
      <c r="Z139" t="str">
        <f>B139</f>
        <v>Ornithine U-13C pos</v>
      </c>
      <c r="AA139">
        <f>C139</f>
        <v>222306046</v>
      </c>
      <c r="AB139">
        <f>D139</f>
        <v>12.86</v>
      </c>
      <c r="AC139">
        <f>IF(C138,C139/C138, 10000)</f>
        <v>10000</v>
      </c>
    </row>
    <row r="140" spans="1:29" x14ac:dyDescent="0.2">
      <c r="A140" t="s">
        <v>5</v>
      </c>
      <c r="B140" t="s">
        <v>270</v>
      </c>
      <c r="C140">
        <v>1231894</v>
      </c>
      <c r="D140">
        <v>6.29</v>
      </c>
      <c r="E140" t="s">
        <v>271</v>
      </c>
      <c r="F140" s="4"/>
      <c r="G140" s="4"/>
      <c r="H140" s="4"/>
    </row>
    <row r="141" spans="1:29" x14ac:dyDescent="0.2">
      <c r="A141" t="s">
        <v>5</v>
      </c>
      <c r="B141" t="s">
        <v>272</v>
      </c>
      <c r="C141">
        <v>727117410</v>
      </c>
      <c r="D141">
        <v>6.29</v>
      </c>
      <c r="E141" t="s">
        <v>273</v>
      </c>
      <c r="F141" s="4">
        <f>C141/C140</f>
        <v>590.24348685844723</v>
      </c>
      <c r="G141" s="4">
        <f>IF(C140&gt;10000,F141,0)</f>
        <v>590.24348685844723</v>
      </c>
      <c r="H141" s="4"/>
      <c r="R141" t="str">
        <f>B141</f>
        <v>Phenylalanine U-13C pos</v>
      </c>
      <c r="S141">
        <f>C141</f>
        <v>727117410</v>
      </c>
      <c r="T141">
        <f>D141</f>
        <v>6.29</v>
      </c>
      <c r="U141">
        <f>IF(C140,C141/C140, 10000)</f>
        <v>590.24348685844723</v>
      </c>
    </row>
    <row r="142" spans="1:29" x14ac:dyDescent="0.2">
      <c r="A142" t="s">
        <v>5</v>
      </c>
      <c r="B142" t="s">
        <v>274</v>
      </c>
      <c r="C142">
        <v>0</v>
      </c>
      <c r="D142">
        <v>11.86</v>
      </c>
      <c r="E142" t="s">
        <v>275</v>
      </c>
      <c r="F142" s="4"/>
      <c r="G142" s="4"/>
      <c r="H142" s="4"/>
    </row>
    <row r="143" spans="1:29" x14ac:dyDescent="0.2">
      <c r="A143" t="s">
        <v>5</v>
      </c>
      <c r="B143" t="s">
        <v>276</v>
      </c>
      <c r="C143">
        <v>59818605</v>
      </c>
      <c r="D143">
        <v>11.86</v>
      </c>
      <c r="E143" t="s">
        <v>277</v>
      </c>
      <c r="F143" s="4" t="e">
        <f>C143/C142</f>
        <v>#DIV/0!</v>
      </c>
      <c r="G143" s="4">
        <f>IF(C142&gt;10000,F143,0)</f>
        <v>0</v>
      </c>
      <c r="H143" s="4">
        <f>G143</f>
        <v>0</v>
      </c>
      <c r="Z143" t="str">
        <f>B143</f>
        <v>Phosphoenolpyruvate U-13C neg</v>
      </c>
      <c r="AA143">
        <f>C143</f>
        <v>59818605</v>
      </c>
      <c r="AB143">
        <f>D143</f>
        <v>11.86</v>
      </c>
      <c r="AC143">
        <f>IF(C142,C143/C142, 10000)</f>
        <v>10000</v>
      </c>
    </row>
    <row r="144" spans="1:29" x14ac:dyDescent="0.2">
      <c r="A144" t="s">
        <v>5</v>
      </c>
      <c r="B144" t="s">
        <v>278</v>
      </c>
      <c r="C144">
        <v>3070484</v>
      </c>
      <c r="D144">
        <v>8.26</v>
      </c>
      <c r="E144" t="s">
        <v>279</v>
      </c>
      <c r="F144" s="4"/>
      <c r="G144" s="4"/>
      <c r="H144" s="4"/>
    </row>
    <row r="145" spans="1:21" x14ac:dyDescent="0.2">
      <c r="A145" t="s">
        <v>5</v>
      </c>
      <c r="B145" t="s">
        <v>280</v>
      </c>
      <c r="C145">
        <v>2285070211</v>
      </c>
      <c r="D145">
        <v>8.26</v>
      </c>
      <c r="E145" t="s">
        <v>281</v>
      </c>
      <c r="F145" s="4">
        <f>C145/C144</f>
        <v>744.20521683226491</v>
      </c>
      <c r="G145" s="4">
        <f>IF(C144&gt;10000,F145,0)</f>
        <v>744.20521683226491</v>
      </c>
      <c r="H145" s="4"/>
      <c r="R145" t="str">
        <f>B145</f>
        <v>Proline U-13C pos</v>
      </c>
      <c r="S145">
        <f>C145</f>
        <v>2285070211</v>
      </c>
      <c r="T145">
        <f>D145</f>
        <v>8.26</v>
      </c>
      <c r="U145">
        <f>IF(C144,C145/C144, 10000)</f>
        <v>744.20521683226491</v>
      </c>
    </row>
    <row r="146" spans="1:21" x14ac:dyDescent="0.2">
      <c r="A146" t="s">
        <v>5</v>
      </c>
      <c r="B146" t="s">
        <v>282</v>
      </c>
      <c r="C146">
        <v>0</v>
      </c>
      <c r="D146">
        <v>10.199999999999999</v>
      </c>
      <c r="E146" t="s">
        <v>283</v>
      </c>
      <c r="F146" s="4"/>
      <c r="G146" s="4"/>
      <c r="H146" s="4"/>
    </row>
    <row r="147" spans="1:21" x14ac:dyDescent="0.2">
      <c r="A147" t="s">
        <v>5</v>
      </c>
      <c r="B147" t="s">
        <v>284</v>
      </c>
      <c r="C147">
        <v>30807935</v>
      </c>
      <c r="D147">
        <v>10.199999999999999</v>
      </c>
      <c r="E147" t="s">
        <v>285</v>
      </c>
      <c r="F147" s="4" t="e">
        <f>C147/C146</f>
        <v>#DIV/0!</v>
      </c>
      <c r="G147" s="4">
        <f>IF(C146&gt;10000,F147,0)</f>
        <v>0</v>
      </c>
      <c r="H147" s="4"/>
      <c r="R147" t="str">
        <f>B147</f>
        <v>Serine U-13C neg</v>
      </c>
      <c r="S147">
        <f>C147</f>
        <v>30807935</v>
      </c>
      <c r="T147">
        <f>D147</f>
        <v>10.199999999999999</v>
      </c>
      <c r="U147">
        <f>IF(C146,C147/C146, 10000)</f>
        <v>10000</v>
      </c>
    </row>
    <row r="148" spans="1:21" x14ac:dyDescent="0.2">
      <c r="A148" t="s">
        <v>5</v>
      </c>
      <c r="B148" t="s">
        <v>286</v>
      </c>
      <c r="C148">
        <v>595660</v>
      </c>
      <c r="D148">
        <v>10.48</v>
      </c>
      <c r="E148" t="s">
        <v>287</v>
      </c>
      <c r="F148" s="4"/>
      <c r="G148" s="4"/>
      <c r="H148" s="4"/>
    </row>
    <row r="149" spans="1:21" x14ac:dyDescent="0.2">
      <c r="A149" t="s">
        <v>5</v>
      </c>
      <c r="B149" t="s">
        <v>288</v>
      </c>
      <c r="C149">
        <v>264347507</v>
      </c>
      <c r="D149">
        <v>10.48</v>
      </c>
      <c r="E149" t="s">
        <v>289</v>
      </c>
      <c r="F149" s="4">
        <f>C149/C148</f>
        <v>443.78925393680959</v>
      </c>
      <c r="G149" s="4">
        <f>IF(C148&gt;10000,F149,0)</f>
        <v>443.78925393680959</v>
      </c>
      <c r="H149" s="4">
        <f>G149</f>
        <v>443.78925393680959</v>
      </c>
    </row>
    <row r="150" spans="1:21" x14ac:dyDescent="0.2">
      <c r="A150" t="s">
        <v>5</v>
      </c>
      <c r="B150" t="s">
        <v>290</v>
      </c>
      <c r="C150">
        <v>0</v>
      </c>
      <c r="D150">
        <v>9.24</v>
      </c>
      <c r="E150" t="s">
        <v>291</v>
      </c>
      <c r="F150" s="4"/>
      <c r="G150" s="4"/>
      <c r="H150" s="4"/>
    </row>
    <row r="151" spans="1:21" x14ac:dyDescent="0.2">
      <c r="A151" t="s">
        <v>5</v>
      </c>
      <c r="B151" t="s">
        <v>292</v>
      </c>
      <c r="C151">
        <v>80719504</v>
      </c>
      <c r="D151">
        <v>9.24</v>
      </c>
      <c r="E151" t="s">
        <v>293</v>
      </c>
      <c r="F151" s="4" t="e">
        <f>C151/C150</f>
        <v>#DIV/0!</v>
      </c>
      <c r="G151" s="4">
        <f>IF(C150&gt;10000,F151,0)</f>
        <v>0</v>
      </c>
      <c r="H151" s="4"/>
      <c r="R151" t="str">
        <f>B151</f>
        <v>Threonine U-13C neg</v>
      </c>
      <c r="S151">
        <f>C151</f>
        <v>80719504</v>
      </c>
      <c r="T151">
        <f>D151</f>
        <v>9.24</v>
      </c>
      <c r="U151">
        <f>IF(C150,C151/C150, 10000)</f>
        <v>10000</v>
      </c>
    </row>
    <row r="152" spans="1:21" x14ac:dyDescent="0.2">
      <c r="A152" t="s">
        <v>5</v>
      </c>
      <c r="B152" t="s">
        <v>294</v>
      </c>
      <c r="C152">
        <v>55794</v>
      </c>
      <c r="D152">
        <v>3.97</v>
      </c>
      <c r="E152" t="s">
        <v>127</v>
      </c>
      <c r="F152" s="4"/>
      <c r="G152" s="4"/>
      <c r="H152" s="4"/>
    </row>
    <row r="153" spans="1:21" x14ac:dyDescent="0.2">
      <c r="A153" t="s">
        <v>5</v>
      </c>
      <c r="B153" t="s">
        <v>295</v>
      </c>
      <c r="C153">
        <v>617824</v>
      </c>
      <c r="D153">
        <v>3.97</v>
      </c>
      <c r="E153" t="s">
        <v>129</v>
      </c>
      <c r="F153" s="4">
        <f>C153/C152</f>
        <v>11.073305373337634</v>
      </c>
      <c r="G153" s="4">
        <f>IF(C152&gt;10000,F153,0)</f>
        <v>11.073305373337634</v>
      </c>
      <c r="H153" s="4">
        <f>G153</f>
        <v>11.073305373337634</v>
      </c>
      <c r="J153" t="str">
        <f>B153</f>
        <v>Thymidine U-13C neg</v>
      </c>
      <c r="K153">
        <f>C153</f>
        <v>617824</v>
      </c>
      <c r="L153">
        <f>D153</f>
        <v>3.97</v>
      </c>
      <c r="M153">
        <f>IF(C152,C153/C152,10000)</f>
        <v>11.073305373337634</v>
      </c>
    </row>
    <row r="154" spans="1:21" x14ac:dyDescent="0.2">
      <c r="A154" t="s">
        <v>5</v>
      </c>
      <c r="B154" t="s">
        <v>296</v>
      </c>
      <c r="C154">
        <v>767582</v>
      </c>
      <c r="D154">
        <v>4</v>
      </c>
      <c r="E154" t="s">
        <v>297</v>
      </c>
      <c r="F154" s="4"/>
      <c r="G154" s="4"/>
      <c r="H154" s="4"/>
    </row>
    <row r="155" spans="1:21" x14ac:dyDescent="0.2">
      <c r="A155" t="s">
        <v>5</v>
      </c>
      <c r="B155" t="s">
        <v>298</v>
      </c>
      <c r="C155">
        <v>1520638</v>
      </c>
      <c r="D155">
        <v>4</v>
      </c>
      <c r="E155" t="s">
        <v>299</v>
      </c>
      <c r="F155" s="4">
        <f>C155/C154</f>
        <v>1.9810756375214635</v>
      </c>
      <c r="G155" s="4">
        <f>IF(C154&gt;10000,F155,0)</f>
        <v>1.9810756375214635</v>
      </c>
      <c r="H155" s="4">
        <f>G155</f>
        <v>1.9810756375214635</v>
      </c>
      <c r="J155" t="str">
        <f>B155</f>
        <v>Thymine U-13C neg</v>
      </c>
      <c r="K155">
        <f>C155</f>
        <v>1520638</v>
      </c>
      <c r="L155">
        <f>D155</f>
        <v>4</v>
      </c>
      <c r="M155">
        <f>IF(C154,C155/C154,10000)</f>
        <v>1.9810756375214635</v>
      </c>
    </row>
    <row r="156" spans="1:21" x14ac:dyDescent="0.2">
      <c r="A156" t="s">
        <v>5</v>
      </c>
      <c r="B156" t="s">
        <v>300</v>
      </c>
      <c r="C156">
        <v>23972</v>
      </c>
      <c r="D156">
        <v>7.43</v>
      </c>
      <c r="E156" t="s">
        <v>301</v>
      </c>
      <c r="F156" s="4"/>
      <c r="G156" s="4"/>
      <c r="H156" s="4"/>
    </row>
    <row r="157" spans="1:21" x14ac:dyDescent="0.2">
      <c r="A157" t="s">
        <v>5</v>
      </c>
      <c r="B157" t="s">
        <v>302</v>
      </c>
      <c r="C157">
        <v>107231480</v>
      </c>
      <c r="D157">
        <v>7.43</v>
      </c>
      <c r="E157" t="s">
        <v>303</v>
      </c>
      <c r="F157" s="4">
        <f>C157/C156</f>
        <v>4473.1970632404473</v>
      </c>
      <c r="G157" s="4">
        <f>IF(C156&gt;10000,F157,0)</f>
        <v>4473.1970632404473</v>
      </c>
      <c r="H157" s="4"/>
      <c r="R157" t="str">
        <f>B157</f>
        <v>Tryptophan U-13C pos</v>
      </c>
      <c r="S157">
        <f>C157</f>
        <v>107231480</v>
      </c>
      <c r="T157">
        <f>D157</f>
        <v>7.43</v>
      </c>
      <c r="U157">
        <f>IF(C156,C157/C156, 10000)</f>
        <v>4473.1970632404473</v>
      </c>
    </row>
    <row r="158" spans="1:21" x14ac:dyDescent="0.2">
      <c r="A158" t="s">
        <v>5</v>
      </c>
      <c r="B158" t="s">
        <v>304</v>
      </c>
      <c r="C158">
        <v>258024</v>
      </c>
      <c r="D158">
        <v>8.3699999999999992</v>
      </c>
      <c r="E158" t="s">
        <v>305</v>
      </c>
      <c r="F158" s="4"/>
      <c r="G158" s="4"/>
      <c r="H158" s="4"/>
    </row>
    <row r="159" spans="1:21" x14ac:dyDescent="0.2">
      <c r="A159" t="s">
        <v>5</v>
      </c>
      <c r="B159" t="s">
        <v>306</v>
      </c>
      <c r="C159">
        <v>230972226</v>
      </c>
      <c r="D159">
        <v>8.3699999999999992</v>
      </c>
      <c r="E159" t="s">
        <v>307</v>
      </c>
      <c r="F159" s="4">
        <f>C159/C158</f>
        <v>895.15791554274017</v>
      </c>
      <c r="G159" s="4">
        <f>IF(C158&gt;10000,F159,0)</f>
        <v>895.15791554274017</v>
      </c>
      <c r="H159" s="4"/>
      <c r="R159" t="str">
        <f>B159</f>
        <v>Tyrosine U-13C pos</v>
      </c>
      <c r="S159">
        <f>C159</f>
        <v>230972226</v>
      </c>
      <c r="T159">
        <f>D159</f>
        <v>8.3699999999999992</v>
      </c>
      <c r="U159">
        <f>IF(C158,C159/C158, 10000)</f>
        <v>895.15791554274017</v>
      </c>
    </row>
    <row r="160" spans="1:21" x14ac:dyDescent="0.2">
      <c r="A160" t="s">
        <v>5</v>
      </c>
      <c r="B160" t="s">
        <v>308</v>
      </c>
      <c r="C160">
        <v>0</v>
      </c>
      <c r="D160">
        <v>11.26</v>
      </c>
      <c r="E160" t="s">
        <v>309</v>
      </c>
      <c r="F160" s="4"/>
      <c r="G160" s="4"/>
      <c r="H160" s="4"/>
    </row>
    <row r="161" spans="1:21" x14ac:dyDescent="0.2">
      <c r="A161" t="s">
        <v>5</v>
      </c>
      <c r="B161" t="s">
        <v>310</v>
      </c>
      <c r="C161">
        <v>847953</v>
      </c>
      <c r="D161">
        <v>11.26</v>
      </c>
      <c r="E161" t="s">
        <v>311</v>
      </c>
      <c r="F161" s="4" t="e">
        <f>C161/C160</f>
        <v>#DIV/0!</v>
      </c>
      <c r="G161" s="4">
        <f>IF(C160&gt;10000,F161,0)</f>
        <v>0</v>
      </c>
      <c r="H161" s="4">
        <f>G161</f>
        <v>0</v>
      </c>
    </row>
    <row r="162" spans="1:21" x14ac:dyDescent="0.2">
      <c r="A162" t="s">
        <v>5</v>
      </c>
      <c r="B162" t="s">
        <v>312</v>
      </c>
      <c r="C162">
        <v>0</v>
      </c>
      <c r="D162">
        <v>10.48</v>
      </c>
      <c r="E162" t="s">
        <v>313</v>
      </c>
      <c r="F162" s="4"/>
      <c r="G162" s="4"/>
      <c r="H162" s="4"/>
    </row>
    <row r="163" spans="1:21" x14ac:dyDescent="0.2">
      <c r="A163" t="s">
        <v>5</v>
      </c>
      <c r="B163" t="s">
        <v>314</v>
      </c>
      <c r="C163">
        <v>36379136</v>
      </c>
      <c r="D163">
        <v>10.48</v>
      </c>
      <c r="E163" t="s">
        <v>315</v>
      </c>
      <c r="F163" s="4" t="e">
        <f>C163/C162</f>
        <v>#DIV/0!</v>
      </c>
      <c r="G163" s="4">
        <f>IF(C162&gt;10000,F163,0)</f>
        <v>0</v>
      </c>
      <c r="H163" s="4">
        <f>G163</f>
        <v>0</v>
      </c>
    </row>
    <row r="164" spans="1:21" x14ac:dyDescent="0.2">
      <c r="A164" t="s">
        <v>5</v>
      </c>
      <c r="B164" t="s">
        <v>316</v>
      </c>
      <c r="C164">
        <v>0</v>
      </c>
      <c r="D164">
        <v>4.8899999999999997</v>
      </c>
      <c r="E164" t="s">
        <v>317</v>
      </c>
      <c r="F164" s="4"/>
      <c r="G164" s="4"/>
      <c r="H164" s="4"/>
    </row>
    <row r="165" spans="1:21" x14ac:dyDescent="0.2">
      <c r="A165" t="s">
        <v>5</v>
      </c>
      <c r="B165" t="s">
        <v>318</v>
      </c>
      <c r="C165">
        <v>24373306</v>
      </c>
      <c r="D165">
        <v>4.8899999999999997</v>
      </c>
      <c r="E165" t="s">
        <v>319</v>
      </c>
      <c r="F165" s="4" t="e">
        <f>C165/C164</f>
        <v>#DIV/0!</v>
      </c>
      <c r="G165" s="4">
        <f>IF(C164&gt;10000,F165,0)</f>
        <v>0</v>
      </c>
      <c r="H165" s="4">
        <f>G165</f>
        <v>0</v>
      </c>
      <c r="J165" t="str">
        <f>B165</f>
        <v>Uracil U-13C neg</v>
      </c>
      <c r="K165">
        <f>C165</f>
        <v>24373306</v>
      </c>
      <c r="L165">
        <f>D165</f>
        <v>4.8899999999999997</v>
      </c>
      <c r="M165">
        <f>IF(C164,C165/C164,10000)</f>
        <v>10000</v>
      </c>
    </row>
    <row r="166" spans="1:21" x14ac:dyDescent="0.2">
      <c r="A166" t="s">
        <v>5</v>
      </c>
      <c r="B166" t="s">
        <v>320</v>
      </c>
      <c r="C166">
        <v>12991</v>
      </c>
      <c r="D166">
        <v>8.64</v>
      </c>
      <c r="E166" t="s">
        <v>321</v>
      </c>
      <c r="F166" s="4"/>
      <c r="G166" s="4"/>
      <c r="H166" s="4"/>
    </row>
    <row r="167" spans="1:21" x14ac:dyDescent="0.2">
      <c r="A167" t="s">
        <v>5</v>
      </c>
      <c r="B167" t="s">
        <v>322</v>
      </c>
      <c r="C167">
        <v>17177250</v>
      </c>
      <c r="D167">
        <v>8.64</v>
      </c>
      <c r="E167" t="s">
        <v>323</v>
      </c>
      <c r="F167" s="4">
        <f>C167/C166</f>
        <v>1322.2423216072666</v>
      </c>
      <c r="G167" s="4">
        <f>IF(C166&gt;10000,F167,0)</f>
        <v>1322.2423216072666</v>
      </c>
      <c r="H167" s="4">
        <f>G167</f>
        <v>1322.2423216072666</v>
      </c>
      <c r="J167" t="str">
        <f>B167</f>
        <v>Uric acid U-13C neg</v>
      </c>
      <c r="K167">
        <f>C167</f>
        <v>17177250</v>
      </c>
      <c r="L167">
        <f>D167</f>
        <v>8.64</v>
      </c>
      <c r="M167">
        <f>IF(C166,C167/C166,10000)</f>
        <v>1322.2423216072666</v>
      </c>
    </row>
    <row r="168" spans="1:21" x14ac:dyDescent="0.2">
      <c r="A168" t="s">
        <v>5</v>
      </c>
      <c r="B168" t="s">
        <v>324</v>
      </c>
      <c r="C168">
        <v>39668</v>
      </c>
      <c r="D168">
        <v>6.19</v>
      </c>
      <c r="E168" t="s">
        <v>325</v>
      </c>
      <c r="F168" s="4"/>
      <c r="G168" s="4"/>
      <c r="H168" s="4"/>
    </row>
    <row r="169" spans="1:21" x14ac:dyDescent="0.2">
      <c r="A169" t="s">
        <v>5</v>
      </c>
      <c r="B169" t="s">
        <v>326</v>
      </c>
      <c r="C169">
        <v>1416006</v>
      </c>
      <c r="D169">
        <v>6.19</v>
      </c>
      <c r="E169" t="s">
        <v>327</v>
      </c>
      <c r="F169" s="4">
        <f>C169/C168</f>
        <v>35.696430372088336</v>
      </c>
      <c r="G169" s="4">
        <f>IF(C168&gt;10000,F169,0)</f>
        <v>35.696430372088336</v>
      </c>
      <c r="H169" s="4">
        <f>G169</f>
        <v>35.696430372088336</v>
      </c>
      <c r="J169" t="str">
        <f>B169</f>
        <v>Uridine U-13C neg</v>
      </c>
      <c r="K169">
        <f>C169</f>
        <v>1416006</v>
      </c>
      <c r="L169">
        <f>D169</f>
        <v>6.19</v>
      </c>
      <c r="M169">
        <f>IF(C168,C169/C168,10000)</f>
        <v>35.696430372088336</v>
      </c>
    </row>
    <row r="170" spans="1:21" x14ac:dyDescent="0.2">
      <c r="A170" t="s">
        <v>5</v>
      </c>
      <c r="B170" t="s">
        <v>328</v>
      </c>
      <c r="C170">
        <v>0</v>
      </c>
      <c r="D170">
        <v>7.95</v>
      </c>
      <c r="E170" t="s">
        <v>329</v>
      </c>
      <c r="F170" s="4"/>
      <c r="G170" s="4"/>
      <c r="H170" s="4"/>
    </row>
    <row r="171" spans="1:21" x14ac:dyDescent="0.2">
      <c r="A171" t="s">
        <v>5</v>
      </c>
      <c r="B171" t="s">
        <v>330</v>
      </c>
      <c r="C171">
        <v>1600534404</v>
      </c>
      <c r="D171">
        <v>7.95</v>
      </c>
      <c r="E171" t="s">
        <v>331</v>
      </c>
      <c r="F171" s="4" t="e">
        <f>C171/C170</f>
        <v>#DIV/0!</v>
      </c>
      <c r="G171" s="4">
        <f>IF(C170&gt;10000,F171,0)</f>
        <v>0</v>
      </c>
      <c r="H171" s="4"/>
      <c r="R171" t="str">
        <f>B171</f>
        <v>Valine U-13C pos</v>
      </c>
      <c r="S171">
        <f>C171</f>
        <v>1600534404</v>
      </c>
      <c r="T171">
        <f>D171</f>
        <v>7.95</v>
      </c>
      <c r="U171">
        <f>IF(C170,C171/C170, 10000)</f>
        <v>10000</v>
      </c>
    </row>
    <row r="172" spans="1:21" x14ac:dyDescent="0.2">
      <c r="A172" t="s">
        <v>5</v>
      </c>
      <c r="B172" t="s">
        <v>332</v>
      </c>
      <c r="C172">
        <v>0</v>
      </c>
      <c r="D172">
        <v>7.74</v>
      </c>
      <c r="E172" t="s">
        <v>333</v>
      </c>
      <c r="F172" s="6"/>
      <c r="G172" s="4"/>
      <c r="H172" s="4"/>
    </row>
    <row r="173" spans="1:21" x14ac:dyDescent="0.2">
      <c r="A173" t="s">
        <v>5</v>
      </c>
      <c r="B173" t="s">
        <v>334</v>
      </c>
      <c r="C173">
        <v>13624916</v>
      </c>
      <c r="D173">
        <v>7.74</v>
      </c>
      <c r="E173" t="s">
        <v>335</v>
      </c>
      <c r="F173" s="4" t="e">
        <f>C173/C172</f>
        <v>#DIV/0!</v>
      </c>
      <c r="G173" s="4">
        <f>IF(C172&gt;10000,F173,0)</f>
        <v>0</v>
      </c>
      <c r="H173" s="4">
        <f>G173</f>
        <v>0</v>
      </c>
      <c r="J173" t="str">
        <f>B173</f>
        <v>Xanthine U-13C neg</v>
      </c>
      <c r="K173">
        <f>C173</f>
        <v>13624916</v>
      </c>
      <c r="L173">
        <f>D173</f>
        <v>7.74</v>
      </c>
      <c r="M173">
        <f>IF(C172,C173/C172,10000)</f>
        <v>10000</v>
      </c>
    </row>
    <row r="175" spans="1:21" x14ac:dyDescent="0.2">
      <c r="F175" t="s">
        <v>340</v>
      </c>
      <c r="G175" s="4" cm="1">
        <f t="array" ref="G175">MEDIAN(IF(G2:G173&lt;&gt;0,G2:G173))</f>
        <v>338.92474725876258</v>
      </c>
      <c r="H175" s="4" cm="1">
        <f t="array" ref="H175">MEDIAN(IF(H2:H173&lt;&gt;0,H2:H173))</f>
        <v>137.92696718322503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75"/>
  <sheetViews>
    <sheetView workbookViewId="0">
      <selection activeCell="G11" sqref="G11"/>
    </sheetView>
  </sheetViews>
  <sheetFormatPr baseColWidth="10" defaultRowHeight="15" x14ac:dyDescent="0.2"/>
  <cols>
    <col min="1" max="1" width="15" customWidth="1"/>
    <col min="2" max="2" width="29.83203125" bestFit="1" customWidth="1"/>
    <col min="3" max="5" width="15" customWidth="1"/>
    <col min="7" max="7" width="13.6640625" customWidth="1"/>
    <col min="10" max="10" width="22" bestFit="1" customWidth="1"/>
    <col min="11" max="11" width="11.1640625" bestFit="1" customWidth="1"/>
    <col min="18" max="18" width="17.5" bestFit="1" customWidth="1"/>
    <col min="26" max="26" width="25.5" bestFit="1" customWidth="1"/>
  </cols>
  <sheetData>
    <row r="1" spans="1:29" s="1" customFormat="1" ht="3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337</v>
      </c>
      <c r="G1" s="2" t="s">
        <v>339</v>
      </c>
      <c r="H1" s="2" t="s">
        <v>338</v>
      </c>
      <c r="J1" s="1" t="s">
        <v>341</v>
      </c>
      <c r="K1" s="1" t="s">
        <v>2</v>
      </c>
      <c r="L1" s="1" t="s">
        <v>3</v>
      </c>
      <c r="M1" s="1" t="s">
        <v>352</v>
      </c>
      <c r="R1" s="1" t="s">
        <v>358</v>
      </c>
      <c r="S1" s="1" t="s">
        <v>2</v>
      </c>
      <c r="T1" s="1" t="s">
        <v>3</v>
      </c>
      <c r="U1" s="1" t="s">
        <v>352</v>
      </c>
      <c r="Z1" s="1" t="s">
        <v>362</v>
      </c>
      <c r="AA1" s="1" t="s">
        <v>2</v>
      </c>
      <c r="AB1" s="1" t="s">
        <v>3</v>
      </c>
      <c r="AC1" s="1" t="s">
        <v>352</v>
      </c>
    </row>
    <row r="2" spans="1:29" x14ac:dyDescent="0.2">
      <c r="A2" t="s">
        <v>336</v>
      </c>
      <c r="B2" t="s">
        <v>6</v>
      </c>
      <c r="C2">
        <v>10587</v>
      </c>
      <c r="D2">
        <v>11.57</v>
      </c>
      <c r="E2" t="s">
        <v>7</v>
      </c>
    </row>
    <row r="3" spans="1:29" x14ac:dyDescent="0.2">
      <c r="A3" t="s">
        <v>336</v>
      </c>
      <c r="B3" t="s">
        <v>8</v>
      </c>
      <c r="C3">
        <v>1479696</v>
      </c>
      <c r="D3">
        <v>11.57</v>
      </c>
      <c r="E3" t="s">
        <v>9</v>
      </c>
      <c r="F3">
        <f>C3/C2</f>
        <v>139.76537262680645</v>
      </c>
      <c r="G3">
        <f>IF(C2&gt;10000,F3,0)</f>
        <v>139.76537262680645</v>
      </c>
      <c r="H3">
        <f>G3</f>
        <v>139.76537262680645</v>
      </c>
      <c r="Z3" t="str">
        <f>B3</f>
        <v>3-Phosphoglycerate U-13C neg</v>
      </c>
      <c r="AA3">
        <f>C3</f>
        <v>1479696</v>
      </c>
      <c r="AB3">
        <f>D3</f>
        <v>11.57</v>
      </c>
      <c r="AC3">
        <f>IF(C2,C3/C2, 10000)</f>
        <v>139.76537262680645</v>
      </c>
    </row>
    <row r="4" spans="1:29" x14ac:dyDescent="0.2">
      <c r="A4" t="s">
        <v>336</v>
      </c>
      <c r="B4" t="s">
        <v>10</v>
      </c>
      <c r="C4">
        <v>85963</v>
      </c>
      <c r="D4">
        <v>7.05</v>
      </c>
      <c r="E4" t="s">
        <v>11</v>
      </c>
    </row>
    <row r="5" spans="1:29" x14ac:dyDescent="0.2">
      <c r="A5" t="s">
        <v>336</v>
      </c>
      <c r="B5" t="s">
        <v>12</v>
      </c>
      <c r="C5">
        <v>94601</v>
      </c>
      <c r="D5">
        <v>7.05</v>
      </c>
      <c r="E5" t="s">
        <v>13</v>
      </c>
      <c r="F5">
        <f>C5/C4</f>
        <v>1.1004850924234846</v>
      </c>
      <c r="G5">
        <f>IF(C4&gt;10000,F5,0)</f>
        <v>1.1004850924234846</v>
      </c>
      <c r="H5">
        <f>G5</f>
        <v>1.1004850924234846</v>
      </c>
    </row>
    <row r="6" spans="1:29" x14ac:dyDescent="0.2">
      <c r="A6" t="s">
        <v>336</v>
      </c>
      <c r="B6" t="s">
        <v>14</v>
      </c>
      <c r="C6">
        <v>0</v>
      </c>
      <c r="D6">
        <v>9.8000000000000007</v>
      </c>
      <c r="E6" t="s">
        <v>15</v>
      </c>
    </row>
    <row r="7" spans="1:29" x14ac:dyDescent="0.2">
      <c r="A7" t="s">
        <v>336</v>
      </c>
      <c r="B7" t="s">
        <v>16</v>
      </c>
      <c r="C7">
        <v>37790408</v>
      </c>
      <c r="D7">
        <v>9.8000000000000007</v>
      </c>
      <c r="E7" t="s">
        <v>17</v>
      </c>
      <c r="F7" t="e">
        <f>C7/C6</f>
        <v>#DIV/0!</v>
      </c>
      <c r="G7">
        <f>IF(C6&gt;10000,F7,0)</f>
        <v>0</v>
      </c>
      <c r="H7">
        <f>G7</f>
        <v>0</v>
      </c>
    </row>
    <row r="8" spans="1:29" x14ac:dyDescent="0.2">
      <c r="A8" t="s">
        <v>336</v>
      </c>
      <c r="B8" t="s">
        <v>18</v>
      </c>
      <c r="C8">
        <v>0</v>
      </c>
      <c r="D8">
        <v>3.89</v>
      </c>
      <c r="E8" t="s">
        <v>19</v>
      </c>
    </row>
    <row r="9" spans="1:29" x14ac:dyDescent="0.2">
      <c r="A9" t="s">
        <v>336</v>
      </c>
      <c r="B9" t="s">
        <v>20</v>
      </c>
      <c r="C9">
        <v>4522317</v>
      </c>
      <c r="D9">
        <v>3.89</v>
      </c>
      <c r="E9" t="s">
        <v>21</v>
      </c>
      <c r="F9" t="e">
        <f>C9/C8</f>
        <v>#DIV/0!</v>
      </c>
      <c r="G9">
        <f>IF(C8&gt;10000,F9,0)</f>
        <v>0</v>
      </c>
      <c r="H9">
        <f>G9</f>
        <v>0</v>
      </c>
    </row>
    <row r="10" spans="1:29" x14ac:dyDescent="0.2">
      <c r="A10" t="s">
        <v>336</v>
      </c>
      <c r="B10" t="s">
        <v>22</v>
      </c>
      <c r="C10">
        <v>1623559</v>
      </c>
      <c r="D10">
        <v>5.69</v>
      </c>
      <c r="E10" t="s">
        <v>23</v>
      </c>
    </row>
    <row r="11" spans="1:29" x14ac:dyDescent="0.2">
      <c r="A11" t="s">
        <v>336</v>
      </c>
      <c r="B11" t="s">
        <v>24</v>
      </c>
      <c r="C11">
        <v>23774199960</v>
      </c>
      <c r="D11">
        <v>5.69</v>
      </c>
      <c r="E11" t="s">
        <v>25</v>
      </c>
      <c r="F11">
        <f>C11/C10</f>
        <v>14643.262092723455</v>
      </c>
      <c r="G11">
        <f>IF(C10&gt;10000,F11,0)</f>
        <v>14643.262092723455</v>
      </c>
      <c r="H11">
        <f>G11</f>
        <v>14643.262092723455</v>
      </c>
      <c r="J11" t="str">
        <f>B11</f>
        <v>Adenine U-13C pos</v>
      </c>
      <c r="K11">
        <f>C11</f>
        <v>23774199960</v>
      </c>
      <c r="L11">
        <f>D11</f>
        <v>5.69</v>
      </c>
      <c r="M11">
        <f>IF(C10,C11/C10,10000)</f>
        <v>14643.262092723455</v>
      </c>
    </row>
    <row r="12" spans="1:29" x14ac:dyDescent="0.2">
      <c r="A12" t="s">
        <v>336</v>
      </c>
      <c r="B12" t="s">
        <v>26</v>
      </c>
      <c r="C12">
        <v>0</v>
      </c>
      <c r="D12">
        <v>5.57</v>
      </c>
      <c r="E12" t="s">
        <v>27</v>
      </c>
    </row>
    <row r="13" spans="1:29" x14ac:dyDescent="0.2">
      <c r="A13" t="s">
        <v>336</v>
      </c>
      <c r="B13" t="s">
        <v>28</v>
      </c>
      <c r="C13">
        <v>17467659615</v>
      </c>
      <c r="D13">
        <v>5.57</v>
      </c>
      <c r="E13" t="s">
        <v>29</v>
      </c>
      <c r="F13" t="e">
        <f>C13/C12</f>
        <v>#DIV/0!</v>
      </c>
      <c r="G13">
        <f>IF(C12&gt;10000,F13,0)</f>
        <v>0</v>
      </c>
      <c r="H13">
        <f>G13</f>
        <v>0</v>
      </c>
      <c r="J13" t="str">
        <f>B13</f>
        <v>Adenosine U-13C pos</v>
      </c>
      <c r="K13">
        <f>C13</f>
        <v>17467659615</v>
      </c>
      <c r="L13">
        <f>D13</f>
        <v>5.57</v>
      </c>
      <c r="M13">
        <f>IF(C12,C13/C12,10000)</f>
        <v>10000</v>
      </c>
    </row>
    <row r="14" spans="1:29" x14ac:dyDescent="0.2">
      <c r="A14" t="s">
        <v>336</v>
      </c>
      <c r="B14" t="s">
        <v>30</v>
      </c>
      <c r="C14">
        <v>0</v>
      </c>
      <c r="D14">
        <v>10.38</v>
      </c>
      <c r="E14" t="s">
        <v>31</v>
      </c>
    </row>
    <row r="15" spans="1:29" x14ac:dyDescent="0.2">
      <c r="A15" t="s">
        <v>336</v>
      </c>
      <c r="B15" t="s">
        <v>32</v>
      </c>
      <c r="C15">
        <v>383734</v>
      </c>
      <c r="D15">
        <v>10.38</v>
      </c>
      <c r="E15" t="s">
        <v>33</v>
      </c>
      <c r="F15" t="e">
        <f>C15/C14</f>
        <v>#DIV/0!</v>
      </c>
      <c r="G15">
        <f>IF(C14&gt;10000,F15,0)</f>
        <v>0</v>
      </c>
      <c r="H15">
        <f>G15</f>
        <v>0</v>
      </c>
    </row>
    <row r="16" spans="1:29" x14ac:dyDescent="0.2">
      <c r="A16" t="s">
        <v>336</v>
      </c>
      <c r="B16" t="s">
        <v>34</v>
      </c>
      <c r="C16">
        <v>31786380</v>
      </c>
      <c r="D16">
        <v>9.57</v>
      </c>
      <c r="E16" t="s">
        <v>35</v>
      </c>
    </row>
    <row r="17" spans="1:29" x14ac:dyDescent="0.2">
      <c r="A17" t="s">
        <v>336</v>
      </c>
      <c r="B17" t="s">
        <v>36</v>
      </c>
      <c r="C17">
        <v>384747111</v>
      </c>
      <c r="D17">
        <v>9.57</v>
      </c>
      <c r="E17" t="s">
        <v>37</v>
      </c>
      <c r="F17">
        <f>C17/C16</f>
        <v>12.104149984993573</v>
      </c>
      <c r="G17">
        <f>IF(C16&gt;10000,F17,0)</f>
        <v>12.104149984993573</v>
      </c>
      <c r="R17" t="str">
        <f>B17</f>
        <v>Alanine U-13C pos</v>
      </c>
      <c r="S17">
        <f>C17</f>
        <v>384747111</v>
      </c>
      <c r="T17">
        <f>D17</f>
        <v>9.57</v>
      </c>
      <c r="U17">
        <f>IF(C16,C17/C16, 10000)</f>
        <v>12.104149984993573</v>
      </c>
    </row>
    <row r="18" spans="1:29" x14ac:dyDescent="0.2">
      <c r="A18" t="s">
        <v>336</v>
      </c>
      <c r="B18" t="s">
        <v>38</v>
      </c>
      <c r="C18">
        <v>1327740</v>
      </c>
      <c r="D18">
        <v>10.68</v>
      </c>
      <c r="E18" t="s">
        <v>39</v>
      </c>
    </row>
    <row r="19" spans="1:29" x14ac:dyDescent="0.2">
      <c r="A19" t="s">
        <v>336</v>
      </c>
      <c r="B19" t="s">
        <v>40</v>
      </c>
      <c r="C19">
        <v>159486265</v>
      </c>
      <c r="D19">
        <v>10.68</v>
      </c>
      <c r="E19" t="s">
        <v>41</v>
      </c>
      <c r="F19">
        <f>C19/C18</f>
        <v>120.11859626131623</v>
      </c>
      <c r="G19">
        <f>IF(C18&gt;10000,F19,0)</f>
        <v>120.11859626131623</v>
      </c>
      <c r="H19">
        <f>G19</f>
        <v>120.11859626131623</v>
      </c>
      <c r="Z19" t="str">
        <f>B19</f>
        <v>alpha-Ketoglutarate U-13C neg</v>
      </c>
      <c r="AA19">
        <f>C19</f>
        <v>159486265</v>
      </c>
      <c r="AB19">
        <f>D19</f>
        <v>10.68</v>
      </c>
      <c r="AC19">
        <f>IF(C18,C19/C18, 10000)</f>
        <v>120.11859626131623</v>
      </c>
    </row>
    <row r="20" spans="1:29" x14ac:dyDescent="0.2">
      <c r="A20" t="s">
        <v>336</v>
      </c>
      <c r="B20" t="s">
        <v>42</v>
      </c>
      <c r="C20">
        <v>32328</v>
      </c>
      <c r="D20">
        <v>9.57</v>
      </c>
      <c r="E20" t="s">
        <v>43</v>
      </c>
    </row>
    <row r="21" spans="1:29" x14ac:dyDescent="0.2">
      <c r="A21" t="s">
        <v>336</v>
      </c>
      <c r="B21" t="s">
        <v>44</v>
      </c>
      <c r="C21">
        <v>1582754</v>
      </c>
      <c r="D21">
        <v>9.57</v>
      </c>
      <c r="E21" t="s">
        <v>45</v>
      </c>
      <c r="F21">
        <f>C21/C20</f>
        <v>48.959230388517696</v>
      </c>
      <c r="G21">
        <f>IF(C20&gt;10000,F21,0)</f>
        <v>48.959230388517696</v>
      </c>
      <c r="H21">
        <f>G21</f>
        <v>48.959230388517696</v>
      </c>
    </row>
    <row r="22" spans="1:29" x14ac:dyDescent="0.2">
      <c r="A22" t="s">
        <v>336</v>
      </c>
      <c r="B22" t="s">
        <v>46</v>
      </c>
      <c r="C22">
        <v>0</v>
      </c>
      <c r="D22">
        <v>15.47</v>
      </c>
      <c r="E22" t="s">
        <v>47</v>
      </c>
      <c r="F22" s="3"/>
    </row>
    <row r="23" spans="1:29" x14ac:dyDescent="0.2">
      <c r="A23" t="s">
        <v>336</v>
      </c>
      <c r="B23" t="s">
        <v>48</v>
      </c>
      <c r="C23">
        <v>108805865</v>
      </c>
      <c r="D23">
        <v>14.47</v>
      </c>
      <c r="E23" t="s">
        <v>49</v>
      </c>
      <c r="F23" t="e">
        <f>C23/C22</f>
        <v>#DIV/0!</v>
      </c>
      <c r="G23">
        <f>IF(C22&gt;10000,F23,0)</f>
        <v>0</v>
      </c>
      <c r="R23" t="str">
        <f>B23</f>
        <v>Arginine U-13C pos</v>
      </c>
      <c r="S23">
        <f>C23</f>
        <v>108805865</v>
      </c>
      <c r="T23">
        <f>D23</f>
        <v>14.47</v>
      </c>
      <c r="U23">
        <f>IF(C22,C23/C22, 10000)</f>
        <v>10000</v>
      </c>
    </row>
    <row r="24" spans="1:29" x14ac:dyDescent="0.2">
      <c r="A24" t="s">
        <v>336</v>
      </c>
      <c r="B24" t="s">
        <v>50</v>
      </c>
      <c r="C24">
        <v>0</v>
      </c>
      <c r="D24">
        <v>11.5</v>
      </c>
      <c r="E24" t="s">
        <v>51</v>
      </c>
    </row>
    <row r="25" spans="1:29" x14ac:dyDescent="0.2">
      <c r="A25" t="s">
        <v>336</v>
      </c>
      <c r="B25" t="s">
        <v>52</v>
      </c>
      <c r="C25">
        <v>182712</v>
      </c>
      <c r="D25">
        <v>11.5</v>
      </c>
      <c r="E25" t="s">
        <v>53</v>
      </c>
      <c r="F25" t="e">
        <f>C25/C24</f>
        <v>#DIV/0!</v>
      </c>
      <c r="G25">
        <f>IF(C24&gt;10000,F25,0)</f>
        <v>0</v>
      </c>
      <c r="H25">
        <f>G25</f>
        <v>0</v>
      </c>
    </row>
    <row r="26" spans="1:29" x14ac:dyDescent="0.2">
      <c r="A26" t="s">
        <v>336</v>
      </c>
      <c r="B26" t="s">
        <v>54</v>
      </c>
      <c r="C26">
        <v>0</v>
      </c>
      <c r="D26">
        <v>9.85</v>
      </c>
      <c r="E26" t="s">
        <v>55</v>
      </c>
    </row>
    <row r="27" spans="1:29" x14ac:dyDescent="0.2">
      <c r="A27" t="s">
        <v>336</v>
      </c>
      <c r="B27" t="s">
        <v>56</v>
      </c>
      <c r="C27">
        <v>2536704</v>
      </c>
      <c r="D27">
        <v>9.85</v>
      </c>
      <c r="E27" t="s">
        <v>57</v>
      </c>
      <c r="F27" t="e">
        <f>C27/C26</f>
        <v>#DIV/0!</v>
      </c>
      <c r="G27">
        <f>IF(C26&gt;10000,F27,0)</f>
        <v>0</v>
      </c>
      <c r="R27" t="str">
        <f>B27</f>
        <v>Asparagine U-13C pos</v>
      </c>
      <c r="S27">
        <f>C27</f>
        <v>2536704</v>
      </c>
      <c r="T27">
        <f>D27</f>
        <v>9.85</v>
      </c>
      <c r="U27">
        <f>IF(C26,C27/C26, 10000)</f>
        <v>10000</v>
      </c>
    </row>
    <row r="28" spans="1:29" x14ac:dyDescent="0.2">
      <c r="A28" t="s">
        <v>336</v>
      </c>
      <c r="B28" t="s">
        <v>58</v>
      </c>
      <c r="C28">
        <v>1104558</v>
      </c>
      <c r="D28">
        <v>10.31</v>
      </c>
      <c r="E28" t="s">
        <v>59</v>
      </c>
    </row>
    <row r="29" spans="1:29" x14ac:dyDescent="0.2">
      <c r="A29" t="s">
        <v>336</v>
      </c>
      <c r="B29" t="s">
        <v>60</v>
      </c>
      <c r="C29">
        <v>66606724</v>
      </c>
      <c r="D29">
        <v>10.31</v>
      </c>
      <c r="E29" t="s">
        <v>61</v>
      </c>
      <c r="F29">
        <f>C29/C28</f>
        <v>60.301698960127034</v>
      </c>
      <c r="G29">
        <f>IF(C28&gt;10000,F29,0)</f>
        <v>60.301698960127034</v>
      </c>
      <c r="R29" t="str">
        <f>B29</f>
        <v>Aspartate U-13C neg</v>
      </c>
      <c r="S29">
        <f>C29</f>
        <v>66606724</v>
      </c>
      <c r="T29">
        <f>D29</f>
        <v>10.31</v>
      </c>
      <c r="U29">
        <f>IF(C28,C29/C28, 10000)</f>
        <v>60.301698960127034</v>
      </c>
    </row>
    <row r="30" spans="1:29" x14ac:dyDescent="0.2">
      <c r="A30" t="s">
        <v>336</v>
      </c>
      <c r="B30" t="s">
        <v>62</v>
      </c>
      <c r="C30">
        <v>0</v>
      </c>
      <c r="D30">
        <v>11.24</v>
      </c>
      <c r="E30" t="s">
        <v>63</v>
      </c>
    </row>
    <row r="31" spans="1:29" x14ac:dyDescent="0.2">
      <c r="A31" t="s">
        <v>336</v>
      </c>
      <c r="B31" t="s">
        <v>64</v>
      </c>
      <c r="C31">
        <v>0</v>
      </c>
      <c r="D31">
        <v>11.24</v>
      </c>
      <c r="E31" t="s">
        <v>65</v>
      </c>
      <c r="F31" t="e">
        <f>C31/C30</f>
        <v>#DIV/0!</v>
      </c>
      <c r="G31">
        <f>IF(C30&gt;10000,F31,0)</f>
        <v>0</v>
      </c>
      <c r="H31">
        <f>G31</f>
        <v>0</v>
      </c>
    </row>
    <row r="32" spans="1:29" x14ac:dyDescent="0.2">
      <c r="A32" t="s">
        <v>336</v>
      </c>
      <c r="B32" t="s">
        <v>66</v>
      </c>
      <c r="C32">
        <v>31786380</v>
      </c>
      <c r="D32">
        <v>9.57</v>
      </c>
      <c r="E32" t="s">
        <v>35</v>
      </c>
    </row>
    <row r="33" spans="1:29" x14ac:dyDescent="0.2">
      <c r="A33" t="s">
        <v>336</v>
      </c>
      <c r="B33" t="s">
        <v>67</v>
      </c>
      <c r="C33">
        <v>384747111</v>
      </c>
      <c r="D33">
        <v>9.57</v>
      </c>
      <c r="E33" t="s">
        <v>37</v>
      </c>
      <c r="F33">
        <f>C33/C32</f>
        <v>12.104149984993573</v>
      </c>
      <c r="G33">
        <f>IF(C32&gt;10000,F33,0)</f>
        <v>12.104149984993573</v>
      </c>
    </row>
    <row r="34" spans="1:29" x14ac:dyDescent="0.2">
      <c r="A34" t="s">
        <v>336</v>
      </c>
      <c r="B34" t="s">
        <v>68</v>
      </c>
      <c r="C34">
        <v>7379</v>
      </c>
      <c r="D34">
        <v>11.43</v>
      </c>
      <c r="E34" t="s">
        <v>69</v>
      </c>
    </row>
    <row r="35" spans="1:29" x14ac:dyDescent="0.2">
      <c r="A35" t="s">
        <v>336</v>
      </c>
      <c r="B35" t="s">
        <v>70</v>
      </c>
      <c r="C35">
        <v>543580</v>
      </c>
      <c r="D35">
        <v>11.43</v>
      </c>
      <c r="E35" t="s">
        <v>71</v>
      </c>
      <c r="F35">
        <f>C35/C34</f>
        <v>73.665808375118573</v>
      </c>
      <c r="G35">
        <f>IF(C34&gt;10000,F35,0)</f>
        <v>0</v>
      </c>
      <c r="H35">
        <f>G35</f>
        <v>0</v>
      </c>
    </row>
    <row r="36" spans="1:29" x14ac:dyDescent="0.2">
      <c r="A36" t="s">
        <v>336</v>
      </c>
      <c r="B36" t="s">
        <v>72</v>
      </c>
      <c r="C36">
        <v>39266</v>
      </c>
      <c r="D36">
        <v>8.66</v>
      </c>
      <c r="E36" t="s">
        <v>73</v>
      </c>
    </row>
    <row r="37" spans="1:29" x14ac:dyDescent="0.2">
      <c r="A37" t="s">
        <v>336</v>
      </c>
      <c r="B37" t="s">
        <v>74</v>
      </c>
      <c r="C37">
        <v>1163072</v>
      </c>
      <c r="D37">
        <v>8.66</v>
      </c>
      <c r="E37" t="s">
        <v>75</v>
      </c>
      <c r="F37">
        <f>C37/C36</f>
        <v>29.620333112616514</v>
      </c>
      <c r="G37">
        <f>IF(C36&gt;10000,F37,0)</f>
        <v>29.620333112616514</v>
      </c>
      <c r="H37">
        <f>G37</f>
        <v>29.620333112616514</v>
      </c>
    </row>
    <row r="38" spans="1:29" x14ac:dyDescent="0.2">
      <c r="A38" t="s">
        <v>336</v>
      </c>
      <c r="B38" t="s">
        <v>76</v>
      </c>
      <c r="C38">
        <v>0</v>
      </c>
      <c r="D38">
        <v>11.58</v>
      </c>
      <c r="E38" t="s">
        <v>77</v>
      </c>
    </row>
    <row r="39" spans="1:29" x14ac:dyDescent="0.2">
      <c r="A39" t="s">
        <v>336</v>
      </c>
      <c r="B39" t="s">
        <v>78</v>
      </c>
      <c r="C39">
        <v>37889</v>
      </c>
      <c r="D39">
        <v>11.58</v>
      </c>
      <c r="E39" t="s">
        <v>79</v>
      </c>
      <c r="F39" t="e">
        <f>C39/C38</f>
        <v>#DIV/0!</v>
      </c>
      <c r="G39">
        <f>IF(C38&gt;10000,F39,0)</f>
        <v>0</v>
      </c>
      <c r="H39">
        <f>G39</f>
        <v>0</v>
      </c>
    </row>
    <row r="40" spans="1:29" x14ac:dyDescent="0.2">
      <c r="A40" t="s">
        <v>336</v>
      </c>
      <c r="B40" t="s">
        <v>80</v>
      </c>
      <c r="C40">
        <v>1193415</v>
      </c>
      <c r="D40">
        <v>12.13</v>
      </c>
      <c r="E40" t="s">
        <v>81</v>
      </c>
    </row>
    <row r="41" spans="1:29" x14ac:dyDescent="0.2">
      <c r="A41" t="s">
        <v>336</v>
      </c>
      <c r="B41" t="s">
        <v>82</v>
      </c>
      <c r="C41">
        <v>132477002</v>
      </c>
      <c r="D41">
        <v>12.13</v>
      </c>
      <c r="E41" t="s">
        <v>83</v>
      </c>
      <c r="F41">
        <f>C41/C40</f>
        <v>111.00665066217536</v>
      </c>
      <c r="G41">
        <f>IF(C40&gt;10000,F41,0)</f>
        <v>111.00665066217536</v>
      </c>
      <c r="H41">
        <f>G41</f>
        <v>111.00665066217536</v>
      </c>
      <c r="Z41" t="str">
        <f>B41</f>
        <v>Cis-aconitate U-13C neg</v>
      </c>
      <c r="AA41">
        <f>C41</f>
        <v>132477002</v>
      </c>
      <c r="AB41">
        <f>D41</f>
        <v>12.13</v>
      </c>
      <c r="AC41">
        <f>IF(C40,C41/C40, 10000)</f>
        <v>111.00665066217536</v>
      </c>
    </row>
    <row r="42" spans="1:29" x14ac:dyDescent="0.2">
      <c r="A42" t="s">
        <v>336</v>
      </c>
      <c r="B42" t="s">
        <v>84</v>
      </c>
      <c r="C42">
        <v>1374235</v>
      </c>
      <c r="D42">
        <v>12.24</v>
      </c>
      <c r="E42" t="s">
        <v>85</v>
      </c>
    </row>
    <row r="43" spans="1:29" x14ac:dyDescent="0.2">
      <c r="A43" t="s">
        <v>336</v>
      </c>
      <c r="B43" t="s">
        <v>86</v>
      </c>
      <c r="C43">
        <v>247527138</v>
      </c>
      <c r="D43">
        <v>12.24</v>
      </c>
      <c r="E43" t="s">
        <v>87</v>
      </c>
      <c r="F43">
        <f>C43/C42</f>
        <v>180.11994891703384</v>
      </c>
      <c r="G43">
        <f>IF(C42&gt;10000,F43,0)</f>
        <v>180.11994891703384</v>
      </c>
      <c r="H43">
        <f>G43</f>
        <v>180.11994891703384</v>
      </c>
    </row>
    <row r="44" spans="1:29" x14ac:dyDescent="0.2">
      <c r="A44" t="s">
        <v>336</v>
      </c>
      <c r="B44" t="s">
        <v>88</v>
      </c>
      <c r="C44">
        <v>77560</v>
      </c>
      <c r="D44">
        <v>10.38</v>
      </c>
      <c r="E44" t="s">
        <v>89</v>
      </c>
    </row>
    <row r="45" spans="1:29" x14ac:dyDescent="0.2">
      <c r="A45" t="s">
        <v>336</v>
      </c>
      <c r="B45" t="s">
        <v>90</v>
      </c>
      <c r="C45">
        <v>218007137</v>
      </c>
      <c r="D45">
        <v>10.38</v>
      </c>
      <c r="E45" t="s">
        <v>91</v>
      </c>
      <c r="F45">
        <f>C45/C44</f>
        <v>2810.8191980402271</v>
      </c>
      <c r="G45">
        <f>IF(C44&gt;10000,F45,0)</f>
        <v>2810.8191980402271</v>
      </c>
      <c r="H45">
        <f>G45</f>
        <v>2810.8191980402271</v>
      </c>
    </row>
    <row r="46" spans="1:29" x14ac:dyDescent="0.2">
      <c r="A46" t="s">
        <v>336</v>
      </c>
      <c r="B46" t="s">
        <v>92</v>
      </c>
      <c r="C46">
        <v>0</v>
      </c>
      <c r="D46">
        <v>10.91</v>
      </c>
      <c r="E46" t="s">
        <v>93</v>
      </c>
    </row>
    <row r="47" spans="1:29" x14ac:dyDescent="0.2">
      <c r="A47" t="s">
        <v>336</v>
      </c>
      <c r="B47" t="s">
        <v>94</v>
      </c>
      <c r="C47">
        <v>142105</v>
      </c>
      <c r="D47">
        <v>10.91</v>
      </c>
      <c r="E47" t="s">
        <v>95</v>
      </c>
      <c r="F47" t="e">
        <f>C47/C46</f>
        <v>#DIV/0!</v>
      </c>
      <c r="G47">
        <f>IF(C46&gt;10000,F47,0)</f>
        <v>0</v>
      </c>
      <c r="H47">
        <f>G47</f>
        <v>0</v>
      </c>
    </row>
    <row r="48" spans="1:29" x14ac:dyDescent="0.2">
      <c r="A48" t="s">
        <v>336</v>
      </c>
      <c r="B48" t="s">
        <v>96</v>
      </c>
      <c r="C48">
        <v>0</v>
      </c>
      <c r="D48">
        <v>12.42</v>
      </c>
      <c r="E48" t="s">
        <v>97</v>
      </c>
    </row>
    <row r="49" spans="1:13" x14ac:dyDescent="0.2">
      <c r="A49" t="s">
        <v>336</v>
      </c>
      <c r="B49" t="s">
        <v>98</v>
      </c>
      <c r="C49">
        <v>0</v>
      </c>
      <c r="D49">
        <v>12.42</v>
      </c>
      <c r="E49" t="s">
        <v>99</v>
      </c>
      <c r="F49" t="e">
        <f>C49/C48</f>
        <v>#DIV/0!</v>
      </c>
      <c r="G49">
        <f>IF(C48&gt;10000,F49,0)</f>
        <v>0</v>
      </c>
      <c r="H49">
        <f>G49</f>
        <v>0</v>
      </c>
    </row>
    <row r="50" spans="1:13" x14ac:dyDescent="0.2">
      <c r="A50" t="s">
        <v>336</v>
      </c>
      <c r="B50" t="s">
        <v>100</v>
      </c>
      <c r="C50">
        <v>0</v>
      </c>
      <c r="D50">
        <v>10.73</v>
      </c>
      <c r="E50" t="s">
        <v>101</v>
      </c>
    </row>
    <row r="51" spans="1:13" x14ac:dyDescent="0.2">
      <c r="A51" t="s">
        <v>336</v>
      </c>
      <c r="B51" t="s">
        <v>102</v>
      </c>
      <c r="C51">
        <v>1859192</v>
      </c>
      <c r="D51">
        <v>10.73</v>
      </c>
      <c r="E51" t="s">
        <v>103</v>
      </c>
      <c r="F51" t="e">
        <f>C51/C50</f>
        <v>#DIV/0!</v>
      </c>
      <c r="G51">
        <f>IF(C50&gt;10000,F51,0)</f>
        <v>0</v>
      </c>
      <c r="H51">
        <f>G51</f>
        <v>0</v>
      </c>
    </row>
    <row r="52" spans="1:13" x14ac:dyDescent="0.2">
      <c r="A52" t="s">
        <v>336</v>
      </c>
      <c r="B52" t="s">
        <v>104</v>
      </c>
      <c r="C52">
        <v>0</v>
      </c>
      <c r="D52">
        <v>7.66</v>
      </c>
      <c r="E52" t="s">
        <v>105</v>
      </c>
    </row>
    <row r="53" spans="1:13" x14ac:dyDescent="0.2">
      <c r="A53" t="s">
        <v>336</v>
      </c>
      <c r="B53" t="s">
        <v>106</v>
      </c>
      <c r="C53">
        <v>594524171</v>
      </c>
      <c r="D53">
        <v>7.66</v>
      </c>
      <c r="E53" t="s">
        <v>107</v>
      </c>
      <c r="F53" t="e">
        <f>C53/C52</f>
        <v>#DIV/0!</v>
      </c>
      <c r="G53">
        <f>IF(C52&gt;10000,F53,0)</f>
        <v>0</v>
      </c>
      <c r="H53">
        <f>G53</f>
        <v>0</v>
      </c>
      <c r="J53" t="str">
        <f>B53</f>
        <v>Cytidine U-13C pos</v>
      </c>
      <c r="K53">
        <f>C53</f>
        <v>594524171</v>
      </c>
      <c r="L53">
        <f>D53</f>
        <v>7.66</v>
      </c>
      <c r="M53">
        <f>IF(C52,C53/C52,10000)</f>
        <v>10000</v>
      </c>
    </row>
    <row r="54" spans="1:13" x14ac:dyDescent="0.2">
      <c r="A54" t="s">
        <v>336</v>
      </c>
      <c r="B54" t="s">
        <v>108</v>
      </c>
      <c r="C54">
        <v>0</v>
      </c>
      <c r="D54">
        <v>7.01</v>
      </c>
      <c r="E54" t="s">
        <v>109</v>
      </c>
    </row>
    <row r="55" spans="1:13" x14ac:dyDescent="0.2">
      <c r="A55" t="s">
        <v>336</v>
      </c>
      <c r="B55" t="s">
        <v>110</v>
      </c>
      <c r="C55">
        <v>0</v>
      </c>
      <c r="D55">
        <v>7.01</v>
      </c>
      <c r="E55" t="s">
        <v>111</v>
      </c>
      <c r="F55" t="e">
        <f>C55/C54</f>
        <v>#DIV/0!</v>
      </c>
      <c r="G55">
        <f>IF(C54&gt;10000,F55,0)</f>
        <v>0</v>
      </c>
      <c r="H55">
        <f>G55</f>
        <v>0</v>
      </c>
      <c r="J55" t="str">
        <f>B55</f>
        <v>Cytosine U-13C pos</v>
      </c>
      <c r="K55">
        <f>C55</f>
        <v>0</v>
      </c>
      <c r="L55">
        <f>D55</f>
        <v>7.01</v>
      </c>
      <c r="M55">
        <f>IF(C54,C55/C54,10000)</f>
        <v>10000</v>
      </c>
    </row>
    <row r="56" spans="1:13" x14ac:dyDescent="0.2">
      <c r="A56" t="s">
        <v>336</v>
      </c>
      <c r="B56" t="s">
        <v>112</v>
      </c>
      <c r="C56">
        <v>0</v>
      </c>
      <c r="D56">
        <v>8.94</v>
      </c>
      <c r="E56" t="s">
        <v>113</v>
      </c>
    </row>
    <row r="57" spans="1:13" x14ac:dyDescent="0.2">
      <c r="A57" t="s">
        <v>336</v>
      </c>
      <c r="B57" t="s">
        <v>114</v>
      </c>
      <c r="C57">
        <v>403775</v>
      </c>
      <c r="D57">
        <v>8.94</v>
      </c>
      <c r="E57" t="s">
        <v>115</v>
      </c>
      <c r="F57" t="e">
        <f>C57/C56</f>
        <v>#DIV/0!</v>
      </c>
      <c r="G57">
        <f>IF(C56&gt;10000,F57,0)</f>
        <v>0</v>
      </c>
      <c r="H57">
        <f>G57</f>
        <v>0</v>
      </c>
    </row>
    <row r="58" spans="1:13" x14ac:dyDescent="0.2">
      <c r="A58" t="s">
        <v>336</v>
      </c>
      <c r="B58" t="s">
        <v>116</v>
      </c>
      <c r="C58">
        <v>0</v>
      </c>
      <c r="D58">
        <v>4.82</v>
      </c>
      <c r="E58" t="s">
        <v>117</v>
      </c>
    </row>
    <row r="59" spans="1:13" x14ac:dyDescent="0.2">
      <c r="A59" t="s">
        <v>336</v>
      </c>
      <c r="B59" t="s">
        <v>118</v>
      </c>
      <c r="C59">
        <v>16378600578</v>
      </c>
      <c r="D59">
        <v>4.82</v>
      </c>
      <c r="E59" t="s">
        <v>119</v>
      </c>
      <c r="F59" t="e">
        <f>C59/C58</f>
        <v>#DIV/0!</v>
      </c>
      <c r="G59">
        <f>IF(C58&gt;10000,F59,0)</f>
        <v>0</v>
      </c>
      <c r="H59">
        <f>G59</f>
        <v>0</v>
      </c>
      <c r="J59" t="str">
        <f>B59</f>
        <v>Deoxyadenosine U-13C pos</v>
      </c>
      <c r="K59">
        <f>C59</f>
        <v>16378600578</v>
      </c>
      <c r="L59">
        <f>D59</f>
        <v>4.82</v>
      </c>
      <c r="M59">
        <f>IF(C58,C59/C58,10000)</f>
        <v>10000</v>
      </c>
    </row>
    <row r="60" spans="1:13" x14ac:dyDescent="0.2">
      <c r="A60" t="s">
        <v>336</v>
      </c>
      <c r="B60" t="s">
        <v>120</v>
      </c>
      <c r="C60">
        <v>74466</v>
      </c>
      <c r="D60">
        <v>6.86</v>
      </c>
      <c r="E60" t="s">
        <v>121</v>
      </c>
    </row>
    <row r="61" spans="1:13" x14ac:dyDescent="0.2">
      <c r="A61" t="s">
        <v>336</v>
      </c>
      <c r="B61" t="s">
        <v>122</v>
      </c>
      <c r="C61">
        <v>400982391</v>
      </c>
      <c r="D61">
        <v>6.86</v>
      </c>
      <c r="E61" t="s">
        <v>123</v>
      </c>
      <c r="F61">
        <f>C61/C60</f>
        <v>5384.7714527435337</v>
      </c>
      <c r="G61">
        <f>IF(C60&gt;10000,F61,0)</f>
        <v>5384.7714527435337</v>
      </c>
      <c r="H61">
        <f>G61</f>
        <v>5384.7714527435337</v>
      </c>
      <c r="J61" t="str">
        <f>B61</f>
        <v>Deoxycytidine U-13C pos</v>
      </c>
      <c r="K61">
        <f>C61</f>
        <v>400982391</v>
      </c>
      <c r="L61">
        <f>D61</f>
        <v>6.86</v>
      </c>
      <c r="M61">
        <f>IF(C60,C61/C60,10000)</f>
        <v>5384.7714527435337</v>
      </c>
    </row>
    <row r="62" spans="1:13" x14ac:dyDescent="0.2">
      <c r="A62" t="s">
        <v>336</v>
      </c>
      <c r="B62" t="s">
        <v>124</v>
      </c>
      <c r="C62">
        <v>0</v>
      </c>
      <c r="D62">
        <v>5.57</v>
      </c>
      <c r="E62" t="s">
        <v>27</v>
      </c>
    </row>
    <row r="63" spans="1:13" x14ac:dyDescent="0.2">
      <c r="A63" t="s">
        <v>336</v>
      </c>
      <c r="B63" t="s">
        <v>125</v>
      </c>
      <c r="C63">
        <v>17467659615</v>
      </c>
      <c r="D63">
        <v>5.57</v>
      </c>
      <c r="E63" t="s">
        <v>29</v>
      </c>
      <c r="F63" t="e">
        <f>C63/C62</f>
        <v>#DIV/0!</v>
      </c>
      <c r="G63">
        <f>IF(C62&gt;10000,F63,0)</f>
        <v>0</v>
      </c>
      <c r="H63">
        <f>G63</f>
        <v>0</v>
      </c>
      <c r="J63" t="str">
        <f>B63</f>
        <v>Deoxyguanosine U-13C pos</v>
      </c>
      <c r="K63">
        <f>C63</f>
        <v>17467659615</v>
      </c>
      <c r="L63">
        <f>D63</f>
        <v>5.57</v>
      </c>
      <c r="M63">
        <f>IF(C62,C63/C62,10000)</f>
        <v>10000</v>
      </c>
    </row>
    <row r="64" spans="1:13" x14ac:dyDescent="0.2">
      <c r="A64" t="s">
        <v>336</v>
      </c>
      <c r="B64" t="s">
        <v>126</v>
      </c>
      <c r="C64">
        <v>11694</v>
      </c>
      <c r="D64">
        <v>3.97</v>
      </c>
      <c r="E64" t="s">
        <v>127</v>
      </c>
    </row>
    <row r="65" spans="1:13" x14ac:dyDescent="0.2">
      <c r="A65" t="s">
        <v>336</v>
      </c>
      <c r="B65" t="s">
        <v>128</v>
      </c>
      <c r="C65">
        <v>83985715</v>
      </c>
      <c r="D65">
        <v>3.97</v>
      </c>
      <c r="E65" t="s">
        <v>129</v>
      </c>
      <c r="F65">
        <f>C65/C64</f>
        <v>7181.9492902343081</v>
      </c>
      <c r="G65">
        <f>IF(C64&gt;10000,F65,0)</f>
        <v>7181.9492902343081</v>
      </c>
      <c r="H65">
        <f>G65</f>
        <v>7181.9492902343081</v>
      </c>
      <c r="J65" t="str">
        <f>B65</f>
        <v>Deoxythymidine U-13C neg</v>
      </c>
      <c r="K65">
        <f>C65</f>
        <v>83985715</v>
      </c>
      <c r="L65">
        <f>D65</f>
        <v>3.97</v>
      </c>
      <c r="M65">
        <f>IF(C64,C65/C64,10000)</f>
        <v>7181.9492902343081</v>
      </c>
    </row>
    <row r="66" spans="1:13" x14ac:dyDescent="0.2">
      <c r="A66" t="s">
        <v>336</v>
      </c>
      <c r="B66" t="s">
        <v>130</v>
      </c>
      <c r="C66">
        <v>168458</v>
      </c>
      <c r="D66">
        <v>4.92</v>
      </c>
      <c r="E66" t="s">
        <v>131</v>
      </c>
    </row>
    <row r="67" spans="1:13" x14ac:dyDescent="0.2">
      <c r="A67" t="s">
        <v>336</v>
      </c>
      <c r="B67" t="s">
        <v>132</v>
      </c>
      <c r="C67">
        <v>93007644</v>
      </c>
      <c r="D67">
        <v>4.92</v>
      </c>
      <c r="E67" t="s">
        <v>133</v>
      </c>
      <c r="F67">
        <f>C67/C66</f>
        <v>552.11176673117336</v>
      </c>
      <c r="G67">
        <f>IF(C66&gt;10000,F67,0)</f>
        <v>552.11176673117336</v>
      </c>
      <c r="H67">
        <f>G67</f>
        <v>552.11176673117336</v>
      </c>
      <c r="J67" t="str">
        <f>B67</f>
        <v>Deoxyuridine U-13C neg</v>
      </c>
      <c r="K67">
        <f>C67</f>
        <v>93007644</v>
      </c>
      <c r="L67">
        <f>D67</f>
        <v>4.92</v>
      </c>
      <c r="M67">
        <f>IF(C66,C67/C66,10000)</f>
        <v>552.11176673117336</v>
      </c>
    </row>
    <row r="68" spans="1:13" x14ac:dyDescent="0.2">
      <c r="A68" t="s">
        <v>336</v>
      </c>
      <c r="B68" t="s">
        <v>134</v>
      </c>
      <c r="C68">
        <v>0</v>
      </c>
      <c r="D68">
        <v>10.39</v>
      </c>
      <c r="E68" t="s">
        <v>31</v>
      </c>
    </row>
    <row r="69" spans="1:13" x14ac:dyDescent="0.2">
      <c r="A69" t="s">
        <v>336</v>
      </c>
      <c r="B69" t="s">
        <v>135</v>
      </c>
      <c r="C69">
        <v>383734</v>
      </c>
      <c r="D69">
        <v>10.39</v>
      </c>
      <c r="E69" t="s">
        <v>33</v>
      </c>
      <c r="F69" t="e">
        <f>C69/C68</f>
        <v>#DIV/0!</v>
      </c>
      <c r="G69">
        <f>IF(C68&gt;10000,F69,0)</f>
        <v>0</v>
      </c>
      <c r="H69">
        <f>G69</f>
        <v>0</v>
      </c>
    </row>
    <row r="70" spans="1:13" x14ac:dyDescent="0.2">
      <c r="A70" t="s">
        <v>336</v>
      </c>
      <c r="B70" t="s">
        <v>136</v>
      </c>
      <c r="C70">
        <v>32328</v>
      </c>
      <c r="D70">
        <v>9.57</v>
      </c>
      <c r="E70" t="s">
        <v>43</v>
      </c>
    </row>
    <row r="71" spans="1:13" x14ac:dyDescent="0.2">
      <c r="A71" t="s">
        <v>336</v>
      </c>
      <c r="B71" t="s">
        <v>137</v>
      </c>
      <c r="C71">
        <v>1582754</v>
      </c>
      <c r="D71">
        <v>9.57</v>
      </c>
      <c r="E71" t="s">
        <v>45</v>
      </c>
      <c r="F71">
        <f>C71/C70</f>
        <v>48.959230388517696</v>
      </c>
      <c r="G71">
        <f>IF(C70&gt;10000,F71,0)</f>
        <v>48.959230388517696</v>
      </c>
      <c r="H71">
        <f>G71</f>
        <v>48.959230388517696</v>
      </c>
    </row>
    <row r="72" spans="1:13" x14ac:dyDescent="0.2">
      <c r="A72" t="s">
        <v>336</v>
      </c>
      <c r="B72" t="s">
        <v>138</v>
      </c>
      <c r="C72">
        <v>0</v>
      </c>
      <c r="D72">
        <v>11.24</v>
      </c>
      <c r="E72" t="s">
        <v>63</v>
      </c>
      <c r="F72" s="3"/>
    </row>
    <row r="73" spans="1:13" x14ac:dyDescent="0.2">
      <c r="A73" t="s">
        <v>336</v>
      </c>
      <c r="B73" t="s">
        <v>139</v>
      </c>
      <c r="C73">
        <v>0</v>
      </c>
      <c r="D73">
        <v>11.24</v>
      </c>
      <c r="E73" t="s">
        <v>65</v>
      </c>
      <c r="F73" t="e">
        <f>C73/C72</f>
        <v>#DIV/0!</v>
      </c>
      <c r="G73">
        <f>IF(C72&gt;10000,F73,0)</f>
        <v>0</v>
      </c>
      <c r="H73">
        <f>G73</f>
        <v>0</v>
      </c>
    </row>
    <row r="74" spans="1:13" x14ac:dyDescent="0.2">
      <c r="A74" t="s">
        <v>336</v>
      </c>
      <c r="B74" t="s">
        <v>140</v>
      </c>
      <c r="C74">
        <v>0</v>
      </c>
      <c r="D74">
        <v>10.56</v>
      </c>
      <c r="E74" t="s">
        <v>141</v>
      </c>
    </row>
    <row r="75" spans="1:13" x14ac:dyDescent="0.2">
      <c r="A75" t="s">
        <v>336</v>
      </c>
      <c r="B75" t="s">
        <v>142</v>
      </c>
      <c r="C75">
        <v>9518</v>
      </c>
      <c r="D75">
        <v>10.56</v>
      </c>
      <c r="E75" t="s">
        <v>143</v>
      </c>
      <c r="F75" t="e">
        <f>C75/C74</f>
        <v>#DIV/0!</v>
      </c>
      <c r="G75">
        <f>IF(C74&gt;10000,F75,0)</f>
        <v>0</v>
      </c>
      <c r="H75">
        <f>G75</f>
        <v>0</v>
      </c>
    </row>
    <row r="76" spans="1:13" x14ac:dyDescent="0.2">
      <c r="A76" t="s">
        <v>336</v>
      </c>
      <c r="B76" t="s">
        <v>144</v>
      </c>
      <c r="C76">
        <v>0</v>
      </c>
      <c r="D76">
        <v>9.73</v>
      </c>
      <c r="E76" t="s">
        <v>145</v>
      </c>
    </row>
    <row r="77" spans="1:13" x14ac:dyDescent="0.2">
      <c r="A77" t="s">
        <v>336</v>
      </c>
      <c r="B77" t="s">
        <v>146</v>
      </c>
      <c r="C77">
        <v>0</v>
      </c>
      <c r="D77">
        <v>9.73</v>
      </c>
      <c r="E77" t="s">
        <v>147</v>
      </c>
      <c r="F77" t="e">
        <f>C77/C76</f>
        <v>#DIV/0!</v>
      </c>
      <c r="G77">
        <f>IF(C76&gt;10000,F77,0)</f>
        <v>0</v>
      </c>
      <c r="H77">
        <f>G77</f>
        <v>0</v>
      </c>
    </row>
    <row r="78" spans="1:13" x14ac:dyDescent="0.2">
      <c r="A78" t="s">
        <v>336</v>
      </c>
      <c r="B78" t="s">
        <v>148</v>
      </c>
      <c r="C78">
        <v>0</v>
      </c>
      <c r="D78">
        <v>9.07</v>
      </c>
      <c r="E78" t="s">
        <v>149</v>
      </c>
    </row>
    <row r="79" spans="1:13" x14ac:dyDescent="0.2">
      <c r="A79" t="s">
        <v>336</v>
      </c>
      <c r="B79" t="s">
        <v>150</v>
      </c>
      <c r="C79">
        <v>867081</v>
      </c>
      <c r="D79">
        <v>9.07</v>
      </c>
      <c r="E79" t="s">
        <v>151</v>
      </c>
      <c r="F79" t="e">
        <f>C79/C78</f>
        <v>#DIV/0!</v>
      </c>
      <c r="G79">
        <f>IF(C78&gt;10000,F79,0)</f>
        <v>0</v>
      </c>
      <c r="H79">
        <f>G79</f>
        <v>0</v>
      </c>
    </row>
    <row r="80" spans="1:13" x14ac:dyDescent="0.2">
      <c r="A80" t="s">
        <v>336</v>
      </c>
      <c r="B80" t="s">
        <v>152</v>
      </c>
      <c r="C80">
        <v>0</v>
      </c>
      <c r="D80">
        <v>12.35</v>
      </c>
      <c r="E80" t="s">
        <v>153</v>
      </c>
    </row>
    <row r="81" spans="1:29" x14ac:dyDescent="0.2">
      <c r="A81" t="s">
        <v>336</v>
      </c>
      <c r="B81" t="s">
        <v>154</v>
      </c>
      <c r="C81">
        <v>7903</v>
      </c>
      <c r="D81">
        <v>12.35</v>
      </c>
      <c r="E81" t="s">
        <v>155</v>
      </c>
      <c r="F81" t="e">
        <f>C81/C80</f>
        <v>#DIV/0!</v>
      </c>
      <c r="G81">
        <f>IF(C80&gt;10000,F81,0)</f>
        <v>0</v>
      </c>
      <c r="H81">
        <f>G81</f>
        <v>0</v>
      </c>
    </row>
    <row r="82" spans="1:29" x14ac:dyDescent="0.2">
      <c r="A82" t="s">
        <v>336</v>
      </c>
      <c r="B82" t="s">
        <v>156</v>
      </c>
      <c r="C82">
        <v>0</v>
      </c>
      <c r="D82">
        <v>11.02</v>
      </c>
      <c r="E82" t="s">
        <v>157</v>
      </c>
    </row>
    <row r="83" spans="1:29" x14ac:dyDescent="0.2">
      <c r="A83" t="s">
        <v>336</v>
      </c>
      <c r="B83" t="s">
        <v>158</v>
      </c>
      <c r="C83">
        <v>1953253</v>
      </c>
      <c r="D83">
        <v>11.02</v>
      </c>
      <c r="E83" t="s">
        <v>159</v>
      </c>
      <c r="F83" t="e">
        <f>C83/C82</f>
        <v>#DIV/0!</v>
      </c>
      <c r="G83">
        <f>IF(C82&gt;10000,F83,0)</f>
        <v>0</v>
      </c>
      <c r="H83">
        <f>G83</f>
        <v>0</v>
      </c>
      <c r="Z83" t="str">
        <f>B83</f>
        <v>Fumarate U-13C neg</v>
      </c>
      <c r="AA83">
        <f>C83</f>
        <v>1953253</v>
      </c>
      <c r="AB83">
        <f>D83</f>
        <v>11.02</v>
      </c>
      <c r="AC83">
        <f>IF(C82,C83/C82, 10000)</f>
        <v>10000</v>
      </c>
    </row>
    <row r="84" spans="1:29" x14ac:dyDescent="0.2">
      <c r="A84" t="s">
        <v>336</v>
      </c>
      <c r="B84" t="s">
        <v>160</v>
      </c>
      <c r="C84">
        <v>0</v>
      </c>
      <c r="D84">
        <v>11.97</v>
      </c>
      <c r="E84" t="s">
        <v>161</v>
      </c>
    </row>
    <row r="85" spans="1:29" x14ac:dyDescent="0.2">
      <c r="A85" t="s">
        <v>336</v>
      </c>
      <c r="B85" t="s">
        <v>162</v>
      </c>
      <c r="C85">
        <v>218297</v>
      </c>
      <c r="D85">
        <v>11.97</v>
      </c>
      <c r="E85" t="s">
        <v>163</v>
      </c>
      <c r="F85" t="e">
        <f>C85/C84</f>
        <v>#DIV/0!</v>
      </c>
      <c r="G85">
        <f>IF(C84&gt;10000,F85,0)</f>
        <v>0</v>
      </c>
      <c r="H85">
        <f>G85</f>
        <v>0</v>
      </c>
    </row>
    <row r="86" spans="1:29" x14ac:dyDescent="0.2">
      <c r="A86" t="s">
        <v>336</v>
      </c>
      <c r="B86" t="s">
        <v>164</v>
      </c>
      <c r="C86">
        <v>0</v>
      </c>
      <c r="D86">
        <v>11.52</v>
      </c>
      <c r="E86" t="s">
        <v>165</v>
      </c>
    </row>
    <row r="87" spans="1:29" x14ac:dyDescent="0.2">
      <c r="A87" t="s">
        <v>336</v>
      </c>
      <c r="B87" t="s">
        <v>166</v>
      </c>
      <c r="C87">
        <v>270979</v>
      </c>
      <c r="D87">
        <v>11.52</v>
      </c>
      <c r="E87" t="s">
        <v>167</v>
      </c>
      <c r="F87" t="e">
        <f>C87/C86</f>
        <v>#DIV/0!</v>
      </c>
      <c r="G87">
        <f>IF(C86&gt;10000,F87,0)</f>
        <v>0</v>
      </c>
      <c r="H87">
        <f>G87</f>
        <v>0</v>
      </c>
    </row>
    <row r="88" spans="1:29" x14ac:dyDescent="0.2">
      <c r="A88" t="s">
        <v>336</v>
      </c>
      <c r="B88" t="s">
        <v>168</v>
      </c>
      <c r="C88">
        <v>4722011</v>
      </c>
      <c r="D88">
        <v>10.14</v>
      </c>
      <c r="E88" t="s">
        <v>169</v>
      </c>
    </row>
    <row r="89" spans="1:29" x14ac:dyDescent="0.2">
      <c r="A89" t="s">
        <v>336</v>
      </c>
      <c r="B89" t="s">
        <v>170</v>
      </c>
      <c r="C89">
        <v>616434763</v>
      </c>
      <c r="D89">
        <v>10.14</v>
      </c>
      <c r="E89" t="s">
        <v>171</v>
      </c>
      <c r="F89">
        <f>C89/C88</f>
        <v>130.54496548186779</v>
      </c>
      <c r="G89">
        <f>IF(C88&gt;10000,F89,0)</f>
        <v>130.54496548186779</v>
      </c>
      <c r="H89">
        <f>G89</f>
        <v>130.54496548186779</v>
      </c>
      <c r="R89" t="str">
        <f>B89</f>
        <v>Glutamate U-13C neg</v>
      </c>
      <c r="S89">
        <f>C89</f>
        <v>616434763</v>
      </c>
      <c r="T89">
        <f>D89</f>
        <v>10.14</v>
      </c>
      <c r="U89">
        <f>IF(C88,C89/C88, 10000)</f>
        <v>130.54496548186779</v>
      </c>
    </row>
    <row r="90" spans="1:29" x14ac:dyDescent="0.2">
      <c r="A90" t="s">
        <v>336</v>
      </c>
      <c r="B90" t="s">
        <v>172</v>
      </c>
      <c r="C90">
        <v>485645</v>
      </c>
      <c r="D90">
        <v>9.76</v>
      </c>
      <c r="E90" t="s">
        <v>173</v>
      </c>
    </row>
    <row r="91" spans="1:29" x14ac:dyDescent="0.2">
      <c r="A91" t="s">
        <v>336</v>
      </c>
      <c r="B91" t="s">
        <v>174</v>
      </c>
      <c r="C91">
        <v>14413898</v>
      </c>
      <c r="D91">
        <v>9.76</v>
      </c>
      <c r="E91" t="s">
        <v>175</v>
      </c>
      <c r="F91">
        <f>C91/C90</f>
        <v>29.679906104253106</v>
      </c>
      <c r="G91">
        <f>IF(C90&gt;10000,F91,0)</f>
        <v>29.679906104253106</v>
      </c>
      <c r="H91">
        <f>G91</f>
        <v>29.679906104253106</v>
      </c>
      <c r="R91" t="str">
        <f>B91</f>
        <v>Glutamine U-13C pos</v>
      </c>
      <c r="S91">
        <f>C91</f>
        <v>14413898</v>
      </c>
      <c r="T91">
        <f>D91</f>
        <v>9.76</v>
      </c>
      <c r="U91">
        <f>IF(C90,C91/C90, 10000)</f>
        <v>29.679906104253106</v>
      </c>
    </row>
    <row r="92" spans="1:29" x14ac:dyDescent="0.2">
      <c r="A92" t="s">
        <v>336</v>
      </c>
      <c r="B92" t="s">
        <v>176</v>
      </c>
      <c r="C92">
        <v>0</v>
      </c>
      <c r="D92">
        <v>11.88</v>
      </c>
      <c r="E92" t="s">
        <v>177</v>
      </c>
    </row>
    <row r="93" spans="1:29" x14ac:dyDescent="0.2">
      <c r="A93" t="s">
        <v>336</v>
      </c>
      <c r="B93" t="s">
        <v>178</v>
      </c>
      <c r="C93">
        <v>2849896</v>
      </c>
      <c r="D93">
        <v>11.88</v>
      </c>
      <c r="E93" t="s">
        <v>179</v>
      </c>
      <c r="F93" t="e">
        <f>C93/C92</f>
        <v>#DIV/0!</v>
      </c>
      <c r="G93">
        <f>IF(C92&gt;10000,F93,0)</f>
        <v>0</v>
      </c>
      <c r="H93">
        <f>G93</f>
        <v>0</v>
      </c>
      <c r="Z93" t="str">
        <f>B93</f>
        <v>Glutathione disulfide U-13C pos</v>
      </c>
      <c r="AA93">
        <f>C93</f>
        <v>2849896</v>
      </c>
      <c r="AB93">
        <f>D93</f>
        <v>11.88</v>
      </c>
      <c r="AC93">
        <f>IF(C92,C93/C92, 10000)</f>
        <v>10000</v>
      </c>
    </row>
    <row r="94" spans="1:29" x14ac:dyDescent="0.2">
      <c r="A94" t="s">
        <v>336</v>
      </c>
      <c r="B94" t="s">
        <v>180</v>
      </c>
      <c r="C94">
        <v>156745</v>
      </c>
      <c r="D94">
        <v>8.0500000000000007</v>
      </c>
      <c r="E94" t="s">
        <v>181</v>
      </c>
    </row>
    <row r="95" spans="1:29" x14ac:dyDescent="0.2">
      <c r="A95" t="s">
        <v>336</v>
      </c>
      <c r="B95" t="s">
        <v>182</v>
      </c>
      <c r="C95">
        <v>2759623</v>
      </c>
      <c r="D95">
        <v>8.0500000000000007</v>
      </c>
      <c r="E95" t="s">
        <v>183</v>
      </c>
      <c r="F95">
        <f>C95/C94</f>
        <v>17.605811987623209</v>
      </c>
      <c r="G95">
        <f>IF(C94&gt;10000,F95,0)</f>
        <v>17.605811987623209</v>
      </c>
      <c r="H95">
        <f>G95</f>
        <v>17.605811987623209</v>
      </c>
    </row>
    <row r="96" spans="1:29" x14ac:dyDescent="0.2">
      <c r="A96" t="s">
        <v>336</v>
      </c>
      <c r="B96" t="s">
        <v>184</v>
      </c>
      <c r="C96">
        <v>12858</v>
      </c>
      <c r="D96">
        <v>10.34</v>
      </c>
      <c r="E96" t="s">
        <v>185</v>
      </c>
    </row>
    <row r="97" spans="1:21" x14ac:dyDescent="0.2">
      <c r="A97" t="s">
        <v>336</v>
      </c>
      <c r="B97" t="s">
        <v>186</v>
      </c>
      <c r="C97">
        <v>269642</v>
      </c>
      <c r="D97">
        <v>10.34</v>
      </c>
      <c r="E97" t="s">
        <v>187</v>
      </c>
      <c r="F97">
        <f>C97/C96</f>
        <v>20.970757505055218</v>
      </c>
      <c r="G97">
        <f>IF(C96&gt;10000,F97,0)</f>
        <v>20.970757505055218</v>
      </c>
      <c r="H97">
        <f>G97</f>
        <v>20.970757505055218</v>
      </c>
    </row>
    <row r="98" spans="1:21" x14ac:dyDescent="0.2">
      <c r="A98" t="s">
        <v>336</v>
      </c>
      <c r="B98" t="s">
        <v>188</v>
      </c>
      <c r="C98">
        <v>88155</v>
      </c>
      <c r="D98">
        <v>9.5399999999999991</v>
      </c>
      <c r="E98" t="s">
        <v>189</v>
      </c>
    </row>
    <row r="99" spans="1:21" x14ac:dyDescent="0.2">
      <c r="A99" t="s">
        <v>336</v>
      </c>
      <c r="B99" t="s">
        <v>190</v>
      </c>
      <c r="C99">
        <v>0</v>
      </c>
      <c r="D99">
        <v>9.5399999999999991</v>
      </c>
      <c r="E99" t="s">
        <v>191</v>
      </c>
      <c r="F99">
        <f>C99/C98</f>
        <v>0</v>
      </c>
      <c r="G99">
        <f>IF(C98&gt;10000,F99,0)</f>
        <v>0</v>
      </c>
      <c r="H99">
        <f>G99</f>
        <v>0</v>
      </c>
    </row>
    <row r="100" spans="1:21" x14ac:dyDescent="0.2">
      <c r="A100" t="s">
        <v>336</v>
      </c>
      <c r="B100" t="s">
        <v>192</v>
      </c>
      <c r="C100">
        <v>0</v>
      </c>
      <c r="D100">
        <v>10.23</v>
      </c>
      <c r="E100" t="s">
        <v>193</v>
      </c>
    </row>
    <row r="101" spans="1:21" x14ac:dyDescent="0.2">
      <c r="A101" t="s">
        <v>336</v>
      </c>
      <c r="B101" t="s">
        <v>194</v>
      </c>
      <c r="C101">
        <v>3263649</v>
      </c>
      <c r="D101">
        <v>10.23</v>
      </c>
      <c r="E101" t="s">
        <v>195</v>
      </c>
      <c r="F101" t="e">
        <f>C101/C100</f>
        <v>#DIV/0!</v>
      </c>
      <c r="G101">
        <f>IF(C100&gt;10000,F101,0)</f>
        <v>0</v>
      </c>
      <c r="R101" t="str">
        <f>B101</f>
        <v>Glycine U-13C neg</v>
      </c>
      <c r="S101">
        <f>C101</f>
        <v>3263649</v>
      </c>
      <c r="T101">
        <f>D101</f>
        <v>10.23</v>
      </c>
      <c r="U101">
        <f>IF(C100,C101/C100, 10000)</f>
        <v>10000</v>
      </c>
    </row>
    <row r="102" spans="1:21" x14ac:dyDescent="0.2">
      <c r="A102" t="s">
        <v>336</v>
      </c>
      <c r="B102" t="s">
        <v>196</v>
      </c>
      <c r="C102">
        <v>0</v>
      </c>
      <c r="D102">
        <v>11.43</v>
      </c>
      <c r="E102" t="s">
        <v>197</v>
      </c>
    </row>
    <row r="103" spans="1:21" x14ac:dyDescent="0.2">
      <c r="A103" t="s">
        <v>336</v>
      </c>
      <c r="B103" t="s">
        <v>198</v>
      </c>
      <c r="C103">
        <v>130695</v>
      </c>
      <c r="D103">
        <v>11.43</v>
      </c>
      <c r="E103" t="s">
        <v>199</v>
      </c>
      <c r="F103" t="e">
        <f>C103/C102</f>
        <v>#DIV/0!</v>
      </c>
      <c r="G103">
        <f>IF(C102&gt;10000,F103,0)</f>
        <v>0</v>
      </c>
      <c r="H103">
        <f>G103</f>
        <v>0</v>
      </c>
    </row>
    <row r="104" spans="1:21" x14ac:dyDescent="0.2">
      <c r="A104" t="s">
        <v>336</v>
      </c>
      <c r="B104" t="s">
        <v>200</v>
      </c>
      <c r="C104">
        <v>484707</v>
      </c>
      <c r="D104">
        <v>7.83</v>
      </c>
      <c r="E104" t="s">
        <v>201</v>
      </c>
    </row>
    <row r="105" spans="1:21" x14ac:dyDescent="0.2">
      <c r="A105" t="s">
        <v>336</v>
      </c>
      <c r="B105" t="s">
        <v>202</v>
      </c>
      <c r="C105">
        <v>295925683</v>
      </c>
      <c r="D105">
        <v>7.83</v>
      </c>
      <c r="E105" t="s">
        <v>203</v>
      </c>
      <c r="F105">
        <f>C105/C104</f>
        <v>610.52487997903893</v>
      </c>
      <c r="G105">
        <f>IF(C104&gt;10000,F105,0)</f>
        <v>610.52487997903893</v>
      </c>
      <c r="H105">
        <f>G105</f>
        <v>610.52487997903893</v>
      </c>
      <c r="J105" t="str">
        <f>B105</f>
        <v>Guanine U-13C pos</v>
      </c>
      <c r="K105">
        <f>C105</f>
        <v>295925683</v>
      </c>
      <c r="L105">
        <f>D105</f>
        <v>7.83</v>
      </c>
      <c r="M105">
        <f>IF(C104,C105/C104,10000)</f>
        <v>610.52487997903893</v>
      </c>
    </row>
    <row r="106" spans="1:21" x14ac:dyDescent="0.2">
      <c r="A106" t="s">
        <v>336</v>
      </c>
      <c r="B106" t="s">
        <v>204</v>
      </c>
      <c r="C106">
        <v>0</v>
      </c>
      <c r="D106">
        <v>8.1999999999999993</v>
      </c>
      <c r="E106" t="s">
        <v>205</v>
      </c>
    </row>
    <row r="107" spans="1:21" x14ac:dyDescent="0.2">
      <c r="A107" t="s">
        <v>336</v>
      </c>
      <c r="B107" t="s">
        <v>206</v>
      </c>
      <c r="C107">
        <v>850995527</v>
      </c>
      <c r="D107">
        <v>8.1999999999999993</v>
      </c>
      <c r="E107" t="s">
        <v>207</v>
      </c>
      <c r="F107" t="e">
        <f>C107/C106</f>
        <v>#DIV/0!</v>
      </c>
      <c r="G107">
        <f>IF(C106&gt;10000,F107,0)</f>
        <v>0</v>
      </c>
      <c r="H107">
        <f>G107</f>
        <v>0</v>
      </c>
      <c r="J107" t="str">
        <f>B107</f>
        <v>Guanosine U-13C pos</v>
      </c>
      <c r="K107">
        <f>C107</f>
        <v>850995527</v>
      </c>
      <c r="L107">
        <f>D107</f>
        <v>8.1999999999999993</v>
      </c>
      <c r="M107">
        <f>IF(C106,C107/C106,10000)</f>
        <v>10000</v>
      </c>
    </row>
    <row r="108" spans="1:21" x14ac:dyDescent="0.2">
      <c r="A108" t="s">
        <v>336</v>
      </c>
      <c r="B108" t="s">
        <v>208</v>
      </c>
      <c r="C108">
        <v>0</v>
      </c>
      <c r="D108">
        <v>9.85</v>
      </c>
      <c r="E108" t="s">
        <v>209</v>
      </c>
    </row>
    <row r="109" spans="1:21" x14ac:dyDescent="0.2">
      <c r="A109" t="s">
        <v>336</v>
      </c>
      <c r="B109" t="s">
        <v>210</v>
      </c>
      <c r="C109">
        <v>2588310</v>
      </c>
      <c r="D109">
        <v>9.85</v>
      </c>
      <c r="E109" t="s">
        <v>211</v>
      </c>
      <c r="F109" t="e">
        <f>C109/C108</f>
        <v>#DIV/0!</v>
      </c>
      <c r="G109">
        <f>IF(C108&gt;10000,F109,0)</f>
        <v>0</v>
      </c>
      <c r="H109">
        <f>G109</f>
        <v>0</v>
      </c>
    </row>
    <row r="110" spans="1:21" x14ac:dyDescent="0.2">
      <c r="A110" t="s">
        <v>336</v>
      </c>
      <c r="B110" t="s">
        <v>212</v>
      </c>
      <c r="C110">
        <v>27929</v>
      </c>
      <c r="D110">
        <v>6.49</v>
      </c>
      <c r="E110" t="s">
        <v>213</v>
      </c>
    </row>
    <row r="111" spans="1:21" x14ac:dyDescent="0.2">
      <c r="A111" t="s">
        <v>336</v>
      </c>
      <c r="B111" t="s">
        <v>214</v>
      </c>
      <c r="C111">
        <v>442773760</v>
      </c>
      <c r="D111">
        <v>6.49</v>
      </c>
      <c r="E111" t="s">
        <v>215</v>
      </c>
      <c r="F111">
        <f>C111/C110</f>
        <v>15853.548641197322</v>
      </c>
      <c r="G111">
        <f>IF(C110&gt;10000,F111,0)</f>
        <v>15853.548641197322</v>
      </c>
      <c r="H111">
        <f>G111</f>
        <v>15853.548641197322</v>
      </c>
      <c r="J111" t="str">
        <f>B111</f>
        <v>Hypoxanthine U-13C pos</v>
      </c>
      <c r="K111">
        <f>C111</f>
        <v>442773760</v>
      </c>
      <c r="L111">
        <f>D111</f>
        <v>6.49</v>
      </c>
      <c r="M111">
        <f>IF(C110,C111/C110,10000)</f>
        <v>15853.548641197322</v>
      </c>
    </row>
    <row r="112" spans="1:21" x14ac:dyDescent="0.2">
      <c r="A112" t="s">
        <v>336</v>
      </c>
      <c r="B112" t="s">
        <v>216</v>
      </c>
      <c r="C112">
        <v>0</v>
      </c>
      <c r="D112">
        <v>10.73</v>
      </c>
      <c r="E112" t="s">
        <v>217</v>
      </c>
    </row>
    <row r="113" spans="1:29" x14ac:dyDescent="0.2">
      <c r="A113" t="s">
        <v>336</v>
      </c>
      <c r="B113" t="s">
        <v>218</v>
      </c>
      <c r="C113">
        <v>0</v>
      </c>
      <c r="D113">
        <v>10.73</v>
      </c>
      <c r="E113" t="s">
        <v>219</v>
      </c>
      <c r="F113" t="e">
        <f>C113/C112</f>
        <v>#DIV/0!</v>
      </c>
      <c r="G113">
        <f>IF(C112&gt;10000,F113,0)</f>
        <v>0</v>
      </c>
      <c r="H113">
        <f>G113</f>
        <v>0</v>
      </c>
    </row>
    <row r="114" spans="1:29" x14ac:dyDescent="0.2">
      <c r="A114" t="s">
        <v>336</v>
      </c>
      <c r="B114" t="s">
        <v>220</v>
      </c>
      <c r="C114">
        <v>0</v>
      </c>
      <c r="D114">
        <v>7.15</v>
      </c>
      <c r="E114" t="s">
        <v>221</v>
      </c>
    </row>
    <row r="115" spans="1:29" x14ac:dyDescent="0.2">
      <c r="A115" t="s">
        <v>336</v>
      </c>
      <c r="B115" t="s">
        <v>222</v>
      </c>
      <c r="C115">
        <v>8496993</v>
      </c>
      <c r="D115">
        <v>7.15</v>
      </c>
      <c r="E115" t="s">
        <v>223</v>
      </c>
      <c r="F115" t="e">
        <f>C115/C114</f>
        <v>#DIV/0!</v>
      </c>
      <c r="G115">
        <f>IF(C114&gt;10000,F115,0)</f>
        <v>0</v>
      </c>
      <c r="H115">
        <f>G115</f>
        <v>0</v>
      </c>
      <c r="J115" t="str">
        <f>B115</f>
        <v>Inosine U-13C pos</v>
      </c>
      <c r="K115">
        <f>C115</f>
        <v>8496993</v>
      </c>
      <c r="L115">
        <f>D115</f>
        <v>7.15</v>
      </c>
      <c r="M115">
        <f>IF(C114,C115/C114,10000)</f>
        <v>10000</v>
      </c>
    </row>
    <row r="116" spans="1:29" x14ac:dyDescent="0.2">
      <c r="A116" t="s">
        <v>336</v>
      </c>
      <c r="B116" t="s">
        <v>224</v>
      </c>
      <c r="C116">
        <v>874900</v>
      </c>
      <c r="D116">
        <v>7.15</v>
      </c>
      <c r="E116" t="s">
        <v>225</v>
      </c>
    </row>
    <row r="117" spans="1:29" x14ac:dyDescent="0.2">
      <c r="A117" t="s">
        <v>336</v>
      </c>
      <c r="B117" t="s">
        <v>226</v>
      </c>
      <c r="C117">
        <v>471410693</v>
      </c>
      <c r="D117">
        <v>7.15</v>
      </c>
      <c r="E117" t="s">
        <v>227</v>
      </c>
      <c r="F117">
        <f>C117/C116</f>
        <v>538.81665676077262</v>
      </c>
      <c r="G117">
        <f>IF(C116&gt;10000,F117,0)</f>
        <v>538.81665676077262</v>
      </c>
      <c r="R117" t="str">
        <f>B117</f>
        <v>Isoleucine U-13C pos</v>
      </c>
      <c r="S117">
        <f>C117</f>
        <v>471410693</v>
      </c>
      <c r="T117">
        <f>D117</f>
        <v>7.15</v>
      </c>
      <c r="U117">
        <f>IF(C116,C117/C116, 10000)</f>
        <v>538.81665676077262</v>
      </c>
    </row>
    <row r="118" spans="1:29" x14ac:dyDescent="0.2">
      <c r="A118" t="s">
        <v>336</v>
      </c>
      <c r="B118" t="s">
        <v>228</v>
      </c>
      <c r="C118">
        <v>0</v>
      </c>
      <c r="D118">
        <v>2.4900000000000002</v>
      </c>
      <c r="E118" t="s">
        <v>229</v>
      </c>
    </row>
    <row r="119" spans="1:29" x14ac:dyDescent="0.2">
      <c r="A119" t="s">
        <v>336</v>
      </c>
      <c r="B119" t="s">
        <v>230</v>
      </c>
      <c r="C119">
        <v>39621431</v>
      </c>
      <c r="D119">
        <v>2.4900000000000002</v>
      </c>
      <c r="E119" t="s">
        <v>231</v>
      </c>
      <c r="F119" t="e">
        <f>C119/C118</f>
        <v>#DIV/0!</v>
      </c>
      <c r="G119">
        <f>IF(C118&gt;10000,F119,0)</f>
        <v>0</v>
      </c>
      <c r="H119">
        <f>G119</f>
        <v>0</v>
      </c>
    </row>
    <row r="120" spans="1:29" x14ac:dyDescent="0.2">
      <c r="A120" t="s">
        <v>336</v>
      </c>
      <c r="B120" t="s">
        <v>232</v>
      </c>
      <c r="C120">
        <v>0</v>
      </c>
      <c r="D120">
        <v>3.72</v>
      </c>
      <c r="E120" t="s">
        <v>233</v>
      </c>
    </row>
    <row r="121" spans="1:29" x14ac:dyDescent="0.2">
      <c r="A121" t="s">
        <v>336</v>
      </c>
      <c r="B121" t="s">
        <v>234</v>
      </c>
      <c r="C121">
        <v>13811239</v>
      </c>
      <c r="D121">
        <v>3.72</v>
      </c>
      <c r="E121" t="s">
        <v>235</v>
      </c>
      <c r="F121" t="e">
        <f>C121/C120</f>
        <v>#DIV/0!</v>
      </c>
      <c r="G121">
        <f>IF(C120&gt;10000,F121,0)</f>
        <v>0</v>
      </c>
      <c r="H121">
        <f>G121</f>
        <v>0</v>
      </c>
    </row>
    <row r="122" spans="1:29" x14ac:dyDescent="0.2">
      <c r="A122" t="s">
        <v>336</v>
      </c>
      <c r="B122" t="s">
        <v>236</v>
      </c>
      <c r="C122">
        <v>1881934</v>
      </c>
      <c r="D122">
        <v>6.84</v>
      </c>
      <c r="E122" t="s">
        <v>225</v>
      </c>
      <c r="F122" s="3"/>
    </row>
    <row r="123" spans="1:29" x14ac:dyDescent="0.2">
      <c r="A123" t="s">
        <v>336</v>
      </c>
      <c r="B123" t="s">
        <v>237</v>
      </c>
      <c r="C123">
        <v>1520140641</v>
      </c>
      <c r="D123">
        <v>6.84</v>
      </c>
      <c r="E123" t="s">
        <v>227</v>
      </c>
      <c r="F123">
        <f>C123/C122</f>
        <v>807.75449139023999</v>
      </c>
      <c r="G123">
        <f>IF(C122&gt;10000,F123,0)</f>
        <v>807.75449139023999</v>
      </c>
      <c r="R123" t="str">
        <f>B123</f>
        <v>Leucine U-13C pos</v>
      </c>
      <c r="S123">
        <f>C123</f>
        <v>1520140641</v>
      </c>
      <c r="T123">
        <f>D123</f>
        <v>6.84</v>
      </c>
      <c r="U123">
        <f>IF(C122,C123/C122, 10000)</f>
        <v>807.75449139023999</v>
      </c>
    </row>
    <row r="124" spans="1:29" x14ac:dyDescent="0.2">
      <c r="A124" t="s">
        <v>336</v>
      </c>
      <c r="B124" t="s">
        <v>238</v>
      </c>
      <c r="C124">
        <v>388741</v>
      </c>
      <c r="D124">
        <v>13.95</v>
      </c>
      <c r="E124" t="s">
        <v>239</v>
      </c>
    </row>
    <row r="125" spans="1:29" x14ac:dyDescent="0.2">
      <c r="A125" t="s">
        <v>336</v>
      </c>
      <c r="B125" t="s">
        <v>240</v>
      </c>
      <c r="C125">
        <v>691098937</v>
      </c>
      <c r="D125">
        <v>13.95</v>
      </c>
      <c r="E125" t="s">
        <v>241</v>
      </c>
      <c r="F125">
        <f>C125/C124</f>
        <v>1777.7876195204519</v>
      </c>
      <c r="G125">
        <f>IF(C124&gt;10000,F125,0)</f>
        <v>1777.7876195204519</v>
      </c>
      <c r="R125" t="str">
        <f>B125</f>
        <v>Lysine U-13C pos</v>
      </c>
      <c r="S125">
        <f>C125</f>
        <v>691098937</v>
      </c>
      <c r="T125">
        <f>D125</f>
        <v>13.95</v>
      </c>
      <c r="U125">
        <f>IF(C124,C125/C124, 10000)</f>
        <v>1777.7876195204519</v>
      </c>
    </row>
    <row r="126" spans="1:29" x14ac:dyDescent="0.2">
      <c r="A126" t="s">
        <v>336</v>
      </c>
      <c r="B126" t="s">
        <v>242</v>
      </c>
      <c r="C126">
        <v>3616794</v>
      </c>
      <c r="D126">
        <v>11.02</v>
      </c>
      <c r="E126" t="s">
        <v>243</v>
      </c>
    </row>
    <row r="127" spans="1:29" x14ac:dyDescent="0.2">
      <c r="A127" t="s">
        <v>336</v>
      </c>
      <c r="B127" t="s">
        <v>244</v>
      </c>
      <c r="C127">
        <v>65339760</v>
      </c>
      <c r="D127">
        <v>11.02</v>
      </c>
      <c r="E127" t="s">
        <v>245</v>
      </c>
      <c r="F127">
        <f>C127/C126</f>
        <v>18.065657043226683</v>
      </c>
      <c r="G127">
        <f>IF(C126&gt;10000,F127,0)</f>
        <v>18.065657043226683</v>
      </c>
      <c r="H127">
        <f>G127</f>
        <v>18.065657043226683</v>
      </c>
      <c r="Z127" t="str">
        <f>B127</f>
        <v>Malate U-13C neg</v>
      </c>
      <c r="AA127">
        <f>C127</f>
        <v>65339760</v>
      </c>
      <c r="AB127">
        <f>D127</f>
        <v>11.02</v>
      </c>
      <c r="AC127">
        <f>IF(C126,C127/C126, 10000)</f>
        <v>18.065657043226683</v>
      </c>
    </row>
    <row r="128" spans="1:29" x14ac:dyDescent="0.2">
      <c r="A128" t="s">
        <v>336</v>
      </c>
      <c r="B128" t="s">
        <v>246</v>
      </c>
      <c r="C128">
        <v>0</v>
      </c>
      <c r="D128">
        <v>7.26</v>
      </c>
      <c r="E128" t="s">
        <v>247</v>
      </c>
    </row>
    <row r="129" spans="1:29" x14ac:dyDescent="0.2">
      <c r="A129" t="s">
        <v>336</v>
      </c>
      <c r="B129" t="s">
        <v>248</v>
      </c>
      <c r="C129">
        <v>1540593053</v>
      </c>
      <c r="D129">
        <v>7.26</v>
      </c>
      <c r="E129" t="s">
        <v>249</v>
      </c>
      <c r="F129" t="e">
        <f>C129/C128</f>
        <v>#DIV/0!</v>
      </c>
      <c r="G129">
        <f>IF(C128&gt;10000,F129,0)</f>
        <v>0</v>
      </c>
      <c r="R129" t="str">
        <f>B129</f>
        <v>Methionine U-13C pos</v>
      </c>
      <c r="S129">
        <f>C129</f>
        <v>1540593053</v>
      </c>
      <c r="T129">
        <f>D129</f>
        <v>7.26</v>
      </c>
      <c r="U129">
        <f>IF(C128,C129/C128, 10000)</f>
        <v>10000</v>
      </c>
    </row>
    <row r="130" spans="1:29" x14ac:dyDescent="0.2">
      <c r="A130" t="s">
        <v>336</v>
      </c>
      <c r="B130" t="s">
        <v>250</v>
      </c>
      <c r="C130">
        <v>0</v>
      </c>
      <c r="D130">
        <v>9.73</v>
      </c>
      <c r="E130" t="s">
        <v>251</v>
      </c>
    </row>
    <row r="131" spans="1:29" x14ac:dyDescent="0.2">
      <c r="A131" t="s">
        <v>336</v>
      </c>
      <c r="B131" t="s">
        <v>252</v>
      </c>
      <c r="C131">
        <v>99700</v>
      </c>
      <c r="D131">
        <v>9.73</v>
      </c>
      <c r="E131" t="s">
        <v>253</v>
      </c>
      <c r="F131" t="e">
        <f>C131/C130</f>
        <v>#DIV/0!</v>
      </c>
      <c r="G131">
        <f>IF(C130&gt;10000,F131,0)</f>
        <v>0</v>
      </c>
      <c r="H131">
        <f>G131</f>
        <v>0</v>
      </c>
    </row>
    <row r="132" spans="1:29" x14ac:dyDescent="0.2">
      <c r="A132" t="s">
        <v>336</v>
      </c>
      <c r="B132" t="s">
        <v>254</v>
      </c>
      <c r="C132">
        <v>23678</v>
      </c>
      <c r="D132">
        <v>11.5</v>
      </c>
      <c r="E132" t="s">
        <v>255</v>
      </c>
    </row>
    <row r="133" spans="1:29" x14ac:dyDescent="0.2">
      <c r="A133" t="s">
        <v>336</v>
      </c>
      <c r="B133" t="s">
        <v>256</v>
      </c>
      <c r="C133">
        <v>0</v>
      </c>
      <c r="D133">
        <v>11.5</v>
      </c>
      <c r="E133" t="s">
        <v>257</v>
      </c>
      <c r="F133">
        <f>C133/C132</f>
        <v>0</v>
      </c>
      <c r="G133">
        <f>IF(C132&gt;10000,F133,0)</f>
        <v>0</v>
      </c>
      <c r="H133">
        <f>G133</f>
        <v>0</v>
      </c>
    </row>
    <row r="134" spans="1:29" x14ac:dyDescent="0.2">
      <c r="A134" t="s">
        <v>336</v>
      </c>
      <c r="B134" t="s">
        <v>258</v>
      </c>
      <c r="C134">
        <v>0</v>
      </c>
      <c r="D134">
        <v>4.3499999999999996</v>
      </c>
      <c r="E134" t="s">
        <v>259</v>
      </c>
    </row>
    <row r="135" spans="1:29" x14ac:dyDescent="0.2">
      <c r="A135" t="s">
        <v>336</v>
      </c>
      <c r="B135" t="s">
        <v>260</v>
      </c>
      <c r="C135">
        <v>2268281</v>
      </c>
      <c r="D135">
        <v>4.3499999999999996</v>
      </c>
      <c r="E135" t="s">
        <v>261</v>
      </c>
      <c r="F135" t="e">
        <f>C135/C134</f>
        <v>#DIV/0!</v>
      </c>
      <c r="G135">
        <f>IF(C134&gt;10000,F135,0)</f>
        <v>0</v>
      </c>
      <c r="H135">
        <f>G135</f>
        <v>0</v>
      </c>
    </row>
    <row r="136" spans="1:29" x14ac:dyDescent="0.2">
      <c r="A136" t="s">
        <v>336</v>
      </c>
      <c r="B136" t="s">
        <v>262</v>
      </c>
      <c r="C136">
        <v>0</v>
      </c>
      <c r="D136">
        <v>3.86</v>
      </c>
      <c r="E136" t="s">
        <v>263</v>
      </c>
    </row>
    <row r="137" spans="1:29" x14ac:dyDescent="0.2">
      <c r="A137" t="s">
        <v>336</v>
      </c>
      <c r="B137" t="s">
        <v>264</v>
      </c>
      <c r="C137">
        <v>209196</v>
      </c>
      <c r="D137">
        <v>3.86</v>
      </c>
      <c r="E137" t="s">
        <v>265</v>
      </c>
      <c r="F137" t="e">
        <f>C137/C136</f>
        <v>#DIV/0!</v>
      </c>
      <c r="G137">
        <f>IF(C136&gt;10000,F137,0)</f>
        <v>0</v>
      </c>
      <c r="H137">
        <f>G137</f>
        <v>0</v>
      </c>
    </row>
    <row r="138" spans="1:29" x14ac:dyDescent="0.2">
      <c r="A138" t="s">
        <v>336</v>
      </c>
      <c r="B138" t="s">
        <v>266</v>
      </c>
      <c r="C138">
        <v>0</v>
      </c>
      <c r="D138">
        <v>13.86</v>
      </c>
      <c r="E138" t="s">
        <v>267</v>
      </c>
    </row>
    <row r="139" spans="1:29" x14ac:dyDescent="0.2">
      <c r="A139" t="s">
        <v>336</v>
      </c>
      <c r="B139" t="s">
        <v>268</v>
      </c>
      <c r="C139">
        <v>672661196</v>
      </c>
      <c r="D139">
        <v>12.86</v>
      </c>
      <c r="E139" t="s">
        <v>269</v>
      </c>
      <c r="F139" t="e">
        <f>C139/C138</f>
        <v>#DIV/0!</v>
      </c>
      <c r="G139">
        <f>IF(C138&gt;10000,F139,0)</f>
        <v>0</v>
      </c>
      <c r="H139">
        <f>G139</f>
        <v>0</v>
      </c>
      <c r="Z139" t="str">
        <f>B139</f>
        <v>Ornithine U-13C pos</v>
      </c>
      <c r="AA139">
        <f>C139</f>
        <v>672661196</v>
      </c>
      <c r="AB139">
        <f>D139</f>
        <v>12.86</v>
      </c>
      <c r="AC139">
        <f>IF(C138,C139/C138, 10000)</f>
        <v>10000</v>
      </c>
    </row>
    <row r="140" spans="1:29" x14ac:dyDescent="0.2">
      <c r="A140" t="s">
        <v>336</v>
      </c>
      <c r="B140" t="s">
        <v>270</v>
      </c>
      <c r="C140">
        <v>2311243</v>
      </c>
      <c r="D140">
        <v>6.29</v>
      </c>
      <c r="E140" t="s">
        <v>271</v>
      </c>
    </row>
    <row r="141" spans="1:29" x14ac:dyDescent="0.2">
      <c r="A141" t="s">
        <v>336</v>
      </c>
      <c r="B141" t="s">
        <v>272</v>
      </c>
      <c r="C141">
        <v>2105920977</v>
      </c>
      <c r="D141">
        <v>6.29</v>
      </c>
      <c r="E141" t="s">
        <v>273</v>
      </c>
      <c r="F141">
        <f>C141/C140</f>
        <v>911.16380969028353</v>
      </c>
      <c r="G141">
        <f>IF(C140&gt;10000,F141,0)</f>
        <v>911.16380969028353</v>
      </c>
      <c r="R141" t="str">
        <f>B141</f>
        <v>Phenylalanine U-13C pos</v>
      </c>
      <c r="S141">
        <f>C141</f>
        <v>2105920977</v>
      </c>
      <c r="T141">
        <f>D141</f>
        <v>6.29</v>
      </c>
      <c r="U141">
        <f>IF(C140,C141/C140, 10000)</f>
        <v>911.16380969028353</v>
      </c>
    </row>
    <row r="142" spans="1:29" x14ac:dyDescent="0.2">
      <c r="A142" t="s">
        <v>336</v>
      </c>
      <c r="B142" t="s">
        <v>274</v>
      </c>
      <c r="C142">
        <v>22110</v>
      </c>
      <c r="D142">
        <v>11.86</v>
      </c>
      <c r="E142" t="s">
        <v>275</v>
      </c>
    </row>
    <row r="143" spans="1:29" x14ac:dyDescent="0.2">
      <c r="A143" t="s">
        <v>336</v>
      </c>
      <c r="B143" t="s">
        <v>276</v>
      </c>
      <c r="C143">
        <v>510468</v>
      </c>
      <c r="D143">
        <v>11.86</v>
      </c>
      <c r="E143" t="s">
        <v>277</v>
      </c>
      <c r="F143">
        <f>C143/C142</f>
        <v>23.087652645861603</v>
      </c>
      <c r="G143">
        <f>IF(C142&gt;10000,F143,0)</f>
        <v>23.087652645861603</v>
      </c>
      <c r="H143">
        <f>G143</f>
        <v>23.087652645861603</v>
      </c>
      <c r="Z143" t="str">
        <f>B143</f>
        <v>Phosphoenolpyruvate U-13C neg</v>
      </c>
      <c r="AA143">
        <f>C143</f>
        <v>510468</v>
      </c>
      <c r="AB143">
        <f>D143</f>
        <v>11.86</v>
      </c>
      <c r="AC143">
        <f>IF(C142,C143/C142, 10000)</f>
        <v>23.087652645861603</v>
      </c>
    </row>
    <row r="144" spans="1:29" x14ac:dyDescent="0.2">
      <c r="A144" t="s">
        <v>336</v>
      </c>
      <c r="B144" t="s">
        <v>278</v>
      </c>
      <c r="C144">
        <v>1372707</v>
      </c>
      <c r="D144">
        <v>8.26</v>
      </c>
      <c r="E144" t="s">
        <v>279</v>
      </c>
    </row>
    <row r="145" spans="1:21" x14ac:dyDescent="0.2">
      <c r="A145" t="s">
        <v>336</v>
      </c>
      <c r="B145" t="s">
        <v>280</v>
      </c>
      <c r="C145">
        <v>519270800</v>
      </c>
      <c r="D145">
        <v>8.26</v>
      </c>
      <c r="E145" t="s">
        <v>281</v>
      </c>
      <c r="F145">
        <f>C145/C144</f>
        <v>378.28232827544406</v>
      </c>
      <c r="G145">
        <f>IF(C144&gt;10000,F145,0)</f>
        <v>378.28232827544406</v>
      </c>
      <c r="R145" t="str">
        <f>B145</f>
        <v>Proline U-13C pos</v>
      </c>
      <c r="S145">
        <f>C145</f>
        <v>519270800</v>
      </c>
      <c r="T145">
        <f>D145</f>
        <v>8.26</v>
      </c>
      <c r="U145">
        <f>IF(C144,C145/C144, 10000)</f>
        <v>378.28232827544406</v>
      </c>
    </row>
    <row r="146" spans="1:21" x14ac:dyDescent="0.2">
      <c r="A146" t="s">
        <v>336</v>
      </c>
      <c r="B146" t="s">
        <v>282</v>
      </c>
      <c r="C146">
        <v>0</v>
      </c>
      <c r="D146">
        <v>10.199999999999999</v>
      </c>
      <c r="E146" t="s">
        <v>283</v>
      </c>
    </row>
    <row r="147" spans="1:21" x14ac:dyDescent="0.2">
      <c r="A147" t="s">
        <v>336</v>
      </c>
      <c r="B147" t="s">
        <v>284</v>
      </c>
      <c r="C147">
        <v>4183282</v>
      </c>
      <c r="D147">
        <v>10.199999999999999</v>
      </c>
      <c r="E147" t="s">
        <v>285</v>
      </c>
      <c r="F147" t="e">
        <f>C147/C146</f>
        <v>#DIV/0!</v>
      </c>
      <c r="G147">
        <f>IF(C146&gt;10000,F147,0)</f>
        <v>0</v>
      </c>
      <c r="R147" t="str">
        <f>B147</f>
        <v>Serine U-13C neg</v>
      </c>
      <c r="S147">
        <f>C147</f>
        <v>4183282</v>
      </c>
      <c r="T147">
        <f>D147</f>
        <v>10.199999999999999</v>
      </c>
      <c r="U147">
        <f>IF(C146,C147/C146, 10000)</f>
        <v>10000</v>
      </c>
    </row>
    <row r="148" spans="1:21" x14ac:dyDescent="0.2">
      <c r="A148" t="s">
        <v>336</v>
      </c>
      <c r="B148" t="s">
        <v>286</v>
      </c>
      <c r="C148">
        <v>9380986</v>
      </c>
      <c r="D148">
        <v>10.48</v>
      </c>
      <c r="E148" t="s">
        <v>287</v>
      </c>
    </row>
    <row r="149" spans="1:21" x14ac:dyDescent="0.2">
      <c r="A149" t="s">
        <v>336</v>
      </c>
      <c r="B149" t="s">
        <v>288</v>
      </c>
      <c r="C149">
        <v>179757977</v>
      </c>
      <c r="D149">
        <v>10.48</v>
      </c>
      <c r="E149" t="s">
        <v>289</v>
      </c>
      <c r="F149">
        <f>C149/C148</f>
        <v>19.161949181034913</v>
      </c>
      <c r="G149">
        <f>IF(C148&gt;10000,F149,0)</f>
        <v>19.161949181034913</v>
      </c>
      <c r="H149">
        <f>G149</f>
        <v>19.161949181034913</v>
      </c>
    </row>
    <row r="150" spans="1:21" x14ac:dyDescent="0.2">
      <c r="A150" t="s">
        <v>336</v>
      </c>
      <c r="B150" t="s">
        <v>290</v>
      </c>
      <c r="C150">
        <v>0</v>
      </c>
      <c r="D150">
        <v>9.24</v>
      </c>
      <c r="E150" t="s">
        <v>291</v>
      </c>
    </row>
    <row r="151" spans="1:21" x14ac:dyDescent="0.2">
      <c r="A151" t="s">
        <v>336</v>
      </c>
      <c r="B151" t="s">
        <v>292</v>
      </c>
      <c r="C151">
        <v>29934142</v>
      </c>
      <c r="D151">
        <v>9.24</v>
      </c>
      <c r="E151" t="s">
        <v>293</v>
      </c>
      <c r="F151" t="e">
        <f>C151/C150</f>
        <v>#DIV/0!</v>
      </c>
      <c r="G151">
        <f>IF(C150&gt;10000,F151,0)</f>
        <v>0</v>
      </c>
      <c r="R151" t="str">
        <f>B151</f>
        <v>Threonine U-13C neg</v>
      </c>
      <c r="S151">
        <f>C151</f>
        <v>29934142</v>
      </c>
      <c r="T151">
        <f>D151</f>
        <v>9.24</v>
      </c>
      <c r="U151">
        <f>IF(C150,C151/C150, 10000)</f>
        <v>10000</v>
      </c>
    </row>
    <row r="152" spans="1:21" x14ac:dyDescent="0.2">
      <c r="A152" t="s">
        <v>336</v>
      </c>
      <c r="B152" t="s">
        <v>294</v>
      </c>
      <c r="C152">
        <v>11694</v>
      </c>
      <c r="D152">
        <v>3.97</v>
      </c>
      <c r="E152" t="s">
        <v>127</v>
      </c>
    </row>
    <row r="153" spans="1:21" x14ac:dyDescent="0.2">
      <c r="A153" t="s">
        <v>336</v>
      </c>
      <c r="B153" t="s">
        <v>295</v>
      </c>
      <c r="C153">
        <v>83985715</v>
      </c>
      <c r="D153">
        <v>3.97</v>
      </c>
      <c r="E153" t="s">
        <v>129</v>
      </c>
      <c r="F153">
        <f>C153/C152</f>
        <v>7181.9492902343081</v>
      </c>
      <c r="G153">
        <f>IF(C152&gt;10000,F153,0)</f>
        <v>7181.9492902343081</v>
      </c>
      <c r="H153">
        <f>G153</f>
        <v>7181.9492902343081</v>
      </c>
      <c r="J153" t="str">
        <f>B153</f>
        <v>Thymidine U-13C neg</v>
      </c>
      <c r="K153">
        <f>C153</f>
        <v>83985715</v>
      </c>
      <c r="L153">
        <f>D153</f>
        <v>3.97</v>
      </c>
      <c r="M153">
        <f>IF(C152,C153/C152,10000)</f>
        <v>7181.9492902343081</v>
      </c>
    </row>
    <row r="154" spans="1:21" x14ac:dyDescent="0.2">
      <c r="A154" t="s">
        <v>336</v>
      </c>
      <c r="B154" t="s">
        <v>296</v>
      </c>
      <c r="C154">
        <v>864565</v>
      </c>
      <c r="D154">
        <v>4</v>
      </c>
      <c r="E154" t="s">
        <v>297</v>
      </c>
    </row>
    <row r="155" spans="1:21" x14ac:dyDescent="0.2">
      <c r="A155" t="s">
        <v>336</v>
      </c>
      <c r="B155" t="s">
        <v>298</v>
      </c>
      <c r="C155">
        <v>1076159161</v>
      </c>
      <c r="D155">
        <v>4</v>
      </c>
      <c r="E155" t="s">
        <v>299</v>
      </c>
      <c r="F155">
        <f>C155/C154</f>
        <v>1244.740604812825</v>
      </c>
      <c r="G155">
        <f>IF(C154&gt;10000,F155,0)</f>
        <v>1244.740604812825</v>
      </c>
      <c r="H155">
        <f>G155</f>
        <v>1244.740604812825</v>
      </c>
      <c r="J155" t="str">
        <f>B155</f>
        <v>Thymine U-13C neg</v>
      </c>
      <c r="K155">
        <f>C155</f>
        <v>1076159161</v>
      </c>
      <c r="L155">
        <f>D155</f>
        <v>4</v>
      </c>
      <c r="M155">
        <f>IF(C154,C155/C154,10000)</f>
        <v>1244.740604812825</v>
      </c>
    </row>
    <row r="156" spans="1:21" x14ac:dyDescent="0.2">
      <c r="A156" t="s">
        <v>336</v>
      </c>
      <c r="B156" t="s">
        <v>300</v>
      </c>
      <c r="C156">
        <v>0</v>
      </c>
      <c r="D156">
        <v>7.43</v>
      </c>
      <c r="E156" t="s">
        <v>301</v>
      </c>
    </row>
    <row r="157" spans="1:21" x14ac:dyDescent="0.2">
      <c r="A157" t="s">
        <v>336</v>
      </c>
      <c r="B157" t="s">
        <v>302</v>
      </c>
      <c r="C157">
        <v>575811</v>
      </c>
      <c r="D157">
        <v>7.43</v>
      </c>
      <c r="E157" t="s">
        <v>303</v>
      </c>
      <c r="F157" t="e">
        <f>C157/C156</f>
        <v>#DIV/0!</v>
      </c>
      <c r="G157">
        <f>IF(C156&gt;10000,F157,0)</f>
        <v>0</v>
      </c>
      <c r="R157" t="str">
        <f>B157</f>
        <v>Tryptophan U-13C pos</v>
      </c>
      <c r="S157">
        <f>C157</f>
        <v>575811</v>
      </c>
      <c r="T157">
        <f>D157</f>
        <v>7.43</v>
      </c>
      <c r="U157">
        <f>IF(C156,C157/C156, 10000)</f>
        <v>10000</v>
      </c>
    </row>
    <row r="158" spans="1:21" x14ac:dyDescent="0.2">
      <c r="A158" t="s">
        <v>336</v>
      </c>
      <c r="B158" t="s">
        <v>304</v>
      </c>
      <c r="C158">
        <v>394737</v>
      </c>
      <c r="D158">
        <v>8.3699999999999992</v>
      </c>
      <c r="E158" t="s">
        <v>305</v>
      </c>
    </row>
    <row r="159" spans="1:21" x14ac:dyDescent="0.2">
      <c r="A159" t="s">
        <v>336</v>
      </c>
      <c r="B159" t="s">
        <v>306</v>
      </c>
      <c r="C159">
        <v>583062201</v>
      </c>
      <c r="D159">
        <v>8.3699999999999992</v>
      </c>
      <c r="E159" t="s">
        <v>307</v>
      </c>
      <c r="F159">
        <f>C159/C158</f>
        <v>1477.0903183638727</v>
      </c>
      <c r="G159">
        <f>IF(C158&gt;10000,F159,0)</f>
        <v>1477.0903183638727</v>
      </c>
      <c r="R159" t="str">
        <f>B159</f>
        <v>Tyrosine U-13C pos</v>
      </c>
      <c r="S159">
        <f>C159</f>
        <v>583062201</v>
      </c>
      <c r="T159">
        <f>D159</f>
        <v>8.3699999999999992</v>
      </c>
      <c r="U159">
        <f>IF(C158,C159/C158, 10000)</f>
        <v>1477.0903183638727</v>
      </c>
    </row>
    <row r="160" spans="1:21" x14ac:dyDescent="0.2">
      <c r="A160" t="s">
        <v>336</v>
      </c>
      <c r="B160" t="s">
        <v>308</v>
      </c>
      <c r="C160">
        <v>0</v>
      </c>
      <c r="D160">
        <v>11.26</v>
      </c>
      <c r="E160" t="s">
        <v>309</v>
      </c>
    </row>
    <row r="161" spans="1:21" x14ac:dyDescent="0.2">
      <c r="A161" t="s">
        <v>336</v>
      </c>
      <c r="B161" t="s">
        <v>310</v>
      </c>
      <c r="C161">
        <v>49016</v>
      </c>
      <c r="D161">
        <v>11.26</v>
      </c>
      <c r="E161" t="s">
        <v>311</v>
      </c>
      <c r="F161" t="e">
        <f>C161/C160</f>
        <v>#DIV/0!</v>
      </c>
      <c r="G161">
        <f>IF(C160&gt;10000,F161,0)</f>
        <v>0</v>
      </c>
      <c r="H161">
        <f>G161</f>
        <v>0</v>
      </c>
    </row>
    <row r="162" spans="1:21" x14ac:dyDescent="0.2">
      <c r="A162" t="s">
        <v>336</v>
      </c>
      <c r="B162" t="s">
        <v>312</v>
      </c>
      <c r="C162">
        <v>0</v>
      </c>
      <c r="D162">
        <v>10.48</v>
      </c>
      <c r="E162" t="s">
        <v>313</v>
      </c>
    </row>
    <row r="163" spans="1:21" x14ac:dyDescent="0.2">
      <c r="A163" t="s">
        <v>336</v>
      </c>
      <c r="B163" t="s">
        <v>314</v>
      </c>
      <c r="C163">
        <v>74269</v>
      </c>
      <c r="D163">
        <v>10.48</v>
      </c>
      <c r="E163" t="s">
        <v>315</v>
      </c>
      <c r="F163" t="e">
        <f>C163/C162</f>
        <v>#DIV/0!</v>
      </c>
      <c r="G163">
        <f>IF(C162&gt;10000,F163,0)</f>
        <v>0</v>
      </c>
      <c r="H163">
        <f>G163</f>
        <v>0</v>
      </c>
    </row>
    <row r="164" spans="1:21" x14ac:dyDescent="0.2">
      <c r="A164" t="s">
        <v>336</v>
      </c>
      <c r="B164" t="s">
        <v>316</v>
      </c>
      <c r="C164">
        <v>912916</v>
      </c>
      <c r="D164">
        <v>4.8899999999999997</v>
      </c>
      <c r="E164" t="s">
        <v>317</v>
      </c>
    </row>
    <row r="165" spans="1:21" x14ac:dyDescent="0.2">
      <c r="A165" t="s">
        <v>336</v>
      </c>
      <c r="B165" t="s">
        <v>318</v>
      </c>
      <c r="C165">
        <v>2521698594</v>
      </c>
      <c r="D165">
        <v>4.8899999999999997</v>
      </c>
      <c r="E165" t="s">
        <v>319</v>
      </c>
      <c r="F165">
        <f>C165/C164</f>
        <v>2762.2460270167244</v>
      </c>
      <c r="G165">
        <f>IF(C164&gt;10000,F165,0)</f>
        <v>2762.2460270167244</v>
      </c>
      <c r="H165">
        <f>G165</f>
        <v>2762.2460270167244</v>
      </c>
      <c r="J165" t="str">
        <f>B165</f>
        <v>Uracil U-13C neg</v>
      </c>
      <c r="K165">
        <f>C165</f>
        <v>2521698594</v>
      </c>
      <c r="L165">
        <f>D165</f>
        <v>4.8899999999999997</v>
      </c>
      <c r="M165">
        <f>IF(C164,C165/C164,10000)</f>
        <v>2762.2460270167244</v>
      </c>
    </row>
    <row r="166" spans="1:21" x14ac:dyDescent="0.2">
      <c r="A166" t="s">
        <v>336</v>
      </c>
      <c r="B166" t="s">
        <v>320</v>
      </c>
      <c r="C166">
        <v>0</v>
      </c>
      <c r="D166">
        <v>8.64</v>
      </c>
      <c r="E166" t="s">
        <v>321</v>
      </c>
    </row>
    <row r="167" spans="1:21" x14ac:dyDescent="0.2">
      <c r="A167" t="s">
        <v>336</v>
      </c>
      <c r="B167" t="s">
        <v>322</v>
      </c>
      <c r="C167">
        <v>452235</v>
      </c>
      <c r="D167">
        <v>8.64</v>
      </c>
      <c r="E167" t="s">
        <v>323</v>
      </c>
      <c r="F167" t="e">
        <f>C167/C166</f>
        <v>#DIV/0!</v>
      </c>
      <c r="G167">
        <f>IF(C166&gt;10000,F167,0)</f>
        <v>0</v>
      </c>
      <c r="H167">
        <f>G167</f>
        <v>0</v>
      </c>
      <c r="J167" t="str">
        <f>B167</f>
        <v>Uric acid U-13C neg</v>
      </c>
      <c r="K167">
        <f>C167</f>
        <v>452235</v>
      </c>
      <c r="L167">
        <f>D167</f>
        <v>8.64</v>
      </c>
      <c r="M167">
        <f>IF(C166,C167/C166,10000)</f>
        <v>10000</v>
      </c>
    </row>
    <row r="168" spans="1:21" x14ac:dyDescent="0.2">
      <c r="A168" t="s">
        <v>336</v>
      </c>
      <c r="B168" t="s">
        <v>324</v>
      </c>
      <c r="C168">
        <v>42436</v>
      </c>
      <c r="D168">
        <v>6.19</v>
      </c>
      <c r="E168" t="s">
        <v>325</v>
      </c>
    </row>
    <row r="169" spans="1:21" x14ac:dyDescent="0.2">
      <c r="A169" t="s">
        <v>336</v>
      </c>
      <c r="B169" t="s">
        <v>326</v>
      </c>
      <c r="C169">
        <v>131623767</v>
      </c>
      <c r="D169">
        <v>6.19</v>
      </c>
      <c r="E169" t="s">
        <v>327</v>
      </c>
      <c r="F169">
        <f>C169/C168</f>
        <v>3101.7006079743614</v>
      </c>
      <c r="G169">
        <f>IF(C168&gt;10000,F169,0)</f>
        <v>3101.7006079743614</v>
      </c>
      <c r="H169">
        <f>G169</f>
        <v>3101.7006079743614</v>
      </c>
      <c r="J169" t="str">
        <f>B169</f>
        <v>Uridine U-13C neg</v>
      </c>
      <c r="K169">
        <f>C169</f>
        <v>131623767</v>
      </c>
      <c r="L169">
        <f>D169</f>
        <v>6.19</v>
      </c>
      <c r="M169">
        <f>IF(C168,C169/C168,10000)</f>
        <v>3101.7006079743614</v>
      </c>
    </row>
    <row r="170" spans="1:21" x14ac:dyDescent="0.2">
      <c r="A170" t="s">
        <v>336</v>
      </c>
      <c r="B170" t="s">
        <v>328</v>
      </c>
      <c r="C170">
        <v>0</v>
      </c>
      <c r="D170">
        <v>7.95</v>
      </c>
      <c r="E170" t="s">
        <v>329</v>
      </c>
    </row>
    <row r="171" spans="1:21" x14ac:dyDescent="0.2">
      <c r="A171" t="s">
        <v>336</v>
      </c>
      <c r="B171" t="s">
        <v>330</v>
      </c>
      <c r="C171">
        <v>247196778</v>
      </c>
      <c r="D171">
        <v>7.95</v>
      </c>
      <c r="E171" t="s">
        <v>331</v>
      </c>
      <c r="F171" t="e">
        <f>C171/C170</f>
        <v>#DIV/0!</v>
      </c>
      <c r="G171">
        <f>IF(C170&gt;10000,F171,0)</f>
        <v>0</v>
      </c>
      <c r="R171" t="str">
        <f>B171</f>
        <v>Valine U-13C pos</v>
      </c>
      <c r="S171">
        <f>C171</f>
        <v>247196778</v>
      </c>
      <c r="T171">
        <f>D171</f>
        <v>7.95</v>
      </c>
      <c r="U171">
        <f>IF(C170,C171/C170, 10000)</f>
        <v>10000</v>
      </c>
    </row>
    <row r="172" spans="1:21" x14ac:dyDescent="0.2">
      <c r="A172" t="s">
        <v>336</v>
      </c>
      <c r="B172" t="s">
        <v>332</v>
      </c>
      <c r="C172">
        <v>0</v>
      </c>
      <c r="D172">
        <v>7.74</v>
      </c>
      <c r="E172" t="s">
        <v>333</v>
      </c>
      <c r="F172" s="3"/>
    </row>
    <row r="173" spans="1:21" x14ac:dyDescent="0.2">
      <c r="A173" t="s">
        <v>336</v>
      </c>
      <c r="B173" t="s">
        <v>334</v>
      </c>
      <c r="C173">
        <v>265517127</v>
      </c>
      <c r="D173">
        <v>7.74</v>
      </c>
      <c r="E173" t="s">
        <v>335</v>
      </c>
      <c r="F173" t="e">
        <f>C173/C172</f>
        <v>#DIV/0!</v>
      </c>
      <c r="G173">
        <f>IF(C172&gt;10000,F173,0)</f>
        <v>0</v>
      </c>
      <c r="H173">
        <f>G173</f>
        <v>0</v>
      </c>
      <c r="J173" t="str">
        <f>B173</f>
        <v>Xanthine U-13C neg</v>
      </c>
      <c r="K173">
        <f>C173</f>
        <v>265517127</v>
      </c>
      <c r="L173">
        <f>D173</f>
        <v>7.74</v>
      </c>
      <c r="M173">
        <f>IF(C172,C173/C172,10000)</f>
        <v>10000</v>
      </c>
    </row>
    <row r="175" spans="1:21" x14ac:dyDescent="0.2">
      <c r="F175" t="s">
        <v>340</v>
      </c>
      <c r="G175" cm="1">
        <f t="array" ref="G175">MEDIAN(IF(G2:G173&lt;&gt;0,G2:G173))</f>
        <v>180.11994891703384</v>
      </c>
      <c r="H175" cm="1">
        <f t="array" ref="H175">MEDIAN(IF(H2:H173&lt;&gt;0,H2:H173))</f>
        <v>135.15516905433714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65478-DAC5-7E49-B1D9-2D0DC67D4611}">
  <dimension ref="A1:S26"/>
  <sheetViews>
    <sheetView zoomScale="110" workbookViewId="0">
      <selection activeCell="O2" sqref="O2"/>
    </sheetView>
  </sheetViews>
  <sheetFormatPr baseColWidth="10" defaultRowHeight="15" x14ac:dyDescent="0.2"/>
  <cols>
    <col min="1" max="1" width="22" bestFit="1" customWidth="1"/>
    <col min="2" max="3" width="9.5" bestFit="1" customWidth="1"/>
    <col min="4" max="4" width="11.33203125" bestFit="1" customWidth="1"/>
    <col min="5" max="5" width="10.5" customWidth="1"/>
    <col min="12" max="12" width="14.5" customWidth="1"/>
    <col min="14" max="14" width="13.33203125" customWidth="1"/>
    <col min="15" max="15" width="12.83203125" customWidth="1"/>
    <col min="18" max="18" width="11.83203125" bestFit="1" customWidth="1"/>
    <col min="19" max="19" width="12.6640625" bestFit="1" customWidth="1"/>
  </cols>
  <sheetData>
    <row r="1" spans="1:19" ht="48" x14ac:dyDescent="0.2">
      <c r="A1" t="s">
        <v>341</v>
      </c>
      <c r="B1" t="s">
        <v>345</v>
      </c>
      <c r="C1" t="s">
        <v>344</v>
      </c>
      <c r="D1" s="8" t="s">
        <v>349</v>
      </c>
      <c r="E1" s="8" t="s">
        <v>350</v>
      </c>
      <c r="F1" s="8" t="s">
        <v>351</v>
      </c>
      <c r="K1" t="s">
        <v>353</v>
      </c>
      <c r="L1" s="8" t="s">
        <v>354</v>
      </c>
      <c r="M1" t="s">
        <v>355</v>
      </c>
      <c r="N1" s="8" t="s">
        <v>356</v>
      </c>
      <c r="O1" s="8" t="s">
        <v>359</v>
      </c>
    </row>
    <row r="2" spans="1:19" x14ac:dyDescent="0.2">
      <c r="A2" s="12" t="s">
        <v>24</v>
      </c>
      <c r="B2" s="7">
        <v>1141829988</v>
      </c>
      <c r="C2" s="7">
        <v>23774199960</v>
      </c>
      <c r="D2" s="7">
        <f>B2*0.5+C2*0.5</f>
        <v>12458014974</v>
      </c>
      <c r="E2" s="7">
        <f>B2*0.8+C2*0.2</f>
        <v>5668303982.3999996</v>
      </c>
      <c r="F2" s="7">
        <f>B2*0.9+C2*0.1</f>
        <v>3405066985.1999998</v>
      </c>
      <c r="K2">
        <v>5.69</v>
      </c>
      <c r="L2">
        <v>123.55466993655573</v>
      </c>
      <c r="M2">
        <v>5.69</v>
      </c>
      <c r="N2">
        <v>14643.262092723455</v>
      </c>
      <c r="O2" s="13">
        <f>(B2+C2)/(B2/L2+C2/N2)</f>
        <v>2293.2263065396355</v>
      </c>
      <c r="P2" s="7"/>
    </row>
    <row r="3" spans="1:19" x14ac:dyDescent="0.2">
      <c r="A3" s="12" t="s">
        <v>28</v>
      </c>
      <c r="B3" s="7">
        <v>306478805</v>
      </c>
      <c r="C3" s="7">
        <v>17467659615</v>
      </c>
      <c r="D3" s="7">
        <f t="shared" ref="D3:D20" si="0">B3*0.5+C3*0.5</f>
        <v>8887069210</v>
      </c>
      <c r="E3" s="7">
        <f t="shared" ref="E3:E20" si="1">B3*0.8+C3*0.2</f>
        <v>3738714967</v>
      </c>
      <c r="F3" s="7">
        <f t="shared" ref="F3:F20" si="2">B3*0.9+C3*0.1</f>
        <v>2022596886</v>
      </c>
      <c r="K3">
        <v>5.57</v>
      </c>
      <c r="L3">
        <v>752.72141732631565</v>
      </c>
      <c r="M3">
        <v>5.57</v>
      </c>
      <c r="N3">
        <v>10000</v>
      </c>
      <c r="O3" s="13">
        <f t="shared" ref="O2:O20" si="3">(B3+C3)/(B3/L3+C3/N3)</f>
        <v>8251.9689560977713</v>
      </c>
    </row>
    <row r="4" spans="1:19" x14ac:dyDescent="0.2">
      <c r="A4" t="s">
        <v>106</v>
      </c>
      <c r="B4" s="7">
        <v>22680369</v>
      </c>
      <c r="C4" s="7">
        <v>594524171</v>
      </c>
      <c r="D4" s="7">
        <f t="shared" si="0"/>
        <v>308602270</v>
      </c>
      <c r="E4" s="7">
        <f t="shared" si="1"/>
        <v>137049129.40000001</v>
      </c>
      <c r="F4" s="7">
        <f t="shared" si="2"/>
        <v>79864749.200000003</v>
      </c>
      <c r="K4">
        <v>7.66</v>
      </c>
      <c r="L4">
        <v>140.40442378169573</v>
      </c>
      <c r="M4">
        <v>7.66</v>
      </c>
      <c r="N4">
        <v>10000</v>
      </c>
      <c r="O4" s="13">
        <f t="shared" si="3"/>
        <v>2792.9271049563981</v>
      </c>
    </row>
    <row r="5" spans="1:19" x14ac:dyDescent="0.2">
      <c r="A5" s="12" t="s">
        <v>110</v>
      </c>
      <c r="B5" s="7">
        <v>449911397</v>
      </c>
      <c r="C5" s="7">
        <v>0</v>
      </c>
      <c r="D5" s="7">
        <f t="shared" si="0"/>
        <v>224955698.5</v>
      </c>
      <c r="E5" s="7">
        <f t="shared" si="1"/>
        <v>359929117.60000002</v>
      </c>
      <c r="F5" s="7">
        <f t="shared" si="2"/>
        <v>404920257.30000001</v>
      </c>
      <c r="K5">
        <v>7.01</v>
      </c>
      <c r="L5">
        <v>135.44951058475436</v>
      </c>
      <c r="M5">
        <v>7.01</v>
      </c>
      <c r="N5">
        <v>10000</v>
      </c>
      <c r="O5" s="13">
        <f>(B5+C5)/(B5/L5+C5/N5)</f>
        <v>135.44951058475436</v>
      </c>
      <c r="P5" s="7"/>
      <c r="Q5" s="7"/>
      <c r="R5" s="7"/>
      <c r="S5" s="4"/>
    </row>
    <row r="6" spans="1:19" x14ac:dyDescent="0.2">
      <c r="A6" s="12" t="s">
        <v>118</v>
      </c>
      <c r="B6" s="7">
        <v>2832191</v>
      </c>
      <c r="C6" s="7">
        <v>16378600578</v>
      </c>
      <c r="D6" s="7">
        <f t="shared" si="0"/>
        <v>8190716384.5</v>
      </c>
      <c r="E6" s="7">
        <f t="shared" si="1"/>
        <v>3277985868.4000006</v>
      </c>
      <c r="F6" s="7">
        <f t="shared" si="2"/>
        <v>1640409029.7000003</v>
      </c>
      <c r="K6">
        <v>4.82</v>
      </c>
      <c r="L6">
        <v>10000</v>
      </c>
      <c r="M6">
        <v>4.82</v>
      </c>
      <c r="N6">
        <v>10000</v>
      </c>
      <c r="O6" s="13">
        <f t="shared" si="3"/>
        <v>9999.9999999999982</v>
      </c>
      <c r="P6" s="7"/>
      <c r="Q6" s="7"/>
      <c r="R6" s="7"/>
      <c r="S6" s="4"/>
    </row>
    <row r="7" spans="1:19" x14ac:dyDescent="0.2">
      <c r="A7" t="s">
        <v>122</v>
      </c>
      <c r="B7" s="7">
        <v>2997537</v>
      </c>
      <c r="C7" s="7">
        <v>400982391</v>
      </c>
      <c r="D7" s="7">
        <f t="shared" si="0"/>
        <v>201989964</v>
      </c>
      <c r="E7" s="7">
        <f t="shared" si="1"/>
        <v>82594507.799999997</v>
      </c>
      <c r="F7" s="7">
        <f t="shared" si="2"/>
        <v>42796022.399999999</v>
      </c>
      <c r="K7">
        <v>6.86</v>
      </c>
      <c r="L7">
        <v>23.976076210586935</v>
      </c>
      <c r="M7">
        <v>6.86</v>
      </c>
      <c r="N7">
        <v>5384.7714527435337</v>
      </c>
      <c r="O7" s="13">
        <f t="shared" si="3"/>
        <v>2025.0838546679499</v>
      </c>
    </row>
    <row r="8" spans="1:19" x14ac:dyDescent="0.2">
      <c r="A8" s="12" t="s">
        <v>125</v>
      </c>
      <c r="B8" s="7">
        <v>306478805</v>
      </c>
      <c r="C8" s="7">
        <v>17467659615</v>
      </c>
      <c r="D8" s="7">
        <f t="shared" si="0"/>
        <v>8887069210</v>
      </c>
      <c r="E8" s="7">
        <f t="shared" si="1"/>
        <v>3738714967</v>
      </c>
      <c r="F8" s="7">
        <f t="shared" si="2"/>
        <v>2022596886</v>
      </c>
      <c r="K8">
        <v>5.57</v>
      </c>
      <c r="L8">
        <v>752.72141732631565</v>
      </c>
      <c r="M8">
        <v>5.57</v>
      </c>
      <c r="N8">
        <v>10000</v>
      </c>
      <c r="O8" s="13">
        <f t="shared" si="3"/>
        <v>8251.9689560977713</v>
      </c>
    </row>
    <row r="9" spans="1:19" x14ac:dyDescent="0.2">
      <c r="A9" t="s">
        <v>128</v>
      </c>
      <c r="B9" s="7">
        <v>617824</v>
      </c>
      <c r="C9" s="7">
        <v>83985715</v>
      </c>
      <c r="D9" s="7">
        <f t="shared" si="0"/>
        <v>42301769.5</v>
      </c>
      <c r="E9" s="7">
        <f t="shared" si="1"/>
        <v>17291402.199999999</v>
      </c>
      <c r="F9" s="7">
        <f t="shared" si="2"/>
        <v>8954613.0999999996</v>
      </c>
      <c r="K9">
        <v>3.97</v>
      </c>
      <c r="L9">
        <v>11.073305373337634</v>
      </c>
      <c r="M9">
        <v>3.97</v>
      </c>
      <c r="N9">
        <v>7181.9492902343081</v>
      </c>
      <c r="O9" s="13">
        <f t="shared" si="3"/>
        <v>1253.6086267188241</v>
      </c>
    </row>
    <row r="10" spans="1:19" x14ac:dyDescent="0.2">
      <c r="A10" t="s">
        <v>132</v>
      </c>
      <c r="B10" s="7">
        <v>175689</v>
      </c>
      <c r="C10" s="7">
        <v>93007644</v>
      </c>
      <c r="D10" s="7">
        <f t="shared" si="0"/>
        <v>46591666.5</v>
      </c>
      <c r="E10" s="7">
        <f t="shared" si="1"/>
        <v>18742080</v>
      </c>
      <c r="F10" s="7">
        <f t="shared" si="2"/>
        <v>9458884.5</v>
      </c>
      <c r="K10">
        <v>4.92</v>
      </c>
      <c r="L10">
        <v>10000</v>
      </c>
      <c r="M10">
        <v>4.92</v>
      </c>
      <c r="N10">
        <v>552.11176673117336</v>
      </c>
      <c r="O10" s="13">
        <f t="shared" si="3"/>
        <v>553.09700752700644</v>
      </c>
    </row>
    <row r="11" spans="1:19" x14ac:dyDescent="0.2">
      <c r="A11" t="s">
        <v>202</v>
      </c>
      <c r="B11" s="7">
        <v>68679104</v>
      </c>
      <c r="C11" s="7">
        <v>295925683</v>
      </c>
      <c r="D11" s="7">
        <f t="shared" si="0"/>
        <v>182302393.5</v>
      </c>
      <c r="E11" s="7">
        <f t="shared" si="1"/>
        <v>114128419.80000001</v>
      </c>
      <c r="F11" s="7">
        <f t="shared" si="2"/>
        <v>91403761.900000006</v>
      </c>
      <c r="K11">
        <v>7.83</v>
      </c>
      <c r="L11">
        <v>79.12557950911085</v>
      </c>
      <c r="M11">
        <v>7.83</v>
      </c>
      <c r="N11">
        <v>610.52487997903893</v>
      </c>
      <c r="O11" s="13">
        <f t="shared" si="3"/>
        <v>269.54193037097383</v>
      </c>
    </row>
    <row r="12" spans="1:19" x14ac:dyDescent="0.2">
      <c r="A12" t="s">
        <v>206</v>
      </c>
      <c r="B12" s="7">
        <v>7025533</v>
      </c>
      <c r="C12" s="7">
        <v>850995527</v>
      </c>
      <c r="D12" s="7">
        <f t="shared" si="0"/>
        <v>429010530</v>
      </c>
      <c r="E12" s="7">
        <f t="shared" si="1"/>
        <v>175819531.80000001</v>
      </c>
      <c r="F12" s="7">
        <f t="shared" si="2"/>
        <v>91422532.400000006</v>
      </c>
      <c r="K12">
        <v>8.1999999999999993</v>
      </c>
      <c r="L12">
        <v>342.34153591267909</v>
      </c>
      <c r="M12">
        <v>8.1999999999999993</v>
      </c>
      <c r="N12">
        <v>10000</v>
      </c>
      <c r="O12" s="13">
        <f t="shared" si="3"/>
        <v>8123.5414370120316</v>
      </c>
    </row>
    <row r="13" spans="1:19" x14ac:dyDescent="0.2">
      <c r="A13" t="s">
        <v>214</v>
      </c>
      <c r="B13" s="7">
        <v>146478730</v>
      </c>
      <c r="C13" s="7">
        <v>442773760</v>
      </c>
      <c r="D13" s="7">
        <f t="shared" si="0"/>
        <v>294626245</v>
      </c>
      <c r="E13" s="7">
        <f t="shared" si="1"/>
        <v>205737736</v>
      </c>
      <c r="F13" s="7">
        <f t="shared" si="2"/>
        <v>176108233</v>
      </c>
      <c r="K13">
        <v>6.49</v>
      </c>
      <c r="L13">
        <v>1163.6932964710743</v>
      </c>
      <c r="M13">
        <v>6.49</v>
      </c>
      <c r="N13">
        <v>15853.548641197322</v>
      </c>
      <c r="O13" s="13">
        <f t="shared" si="3"/>
        <v>3831.2158410434126</v>
      </c>
    </row>
    <row r="14" spans="1:19" x14ac:dyDescent="0.2">
      <c r="A14" t="s">
        <v>222</v>
      </c>
      <c r="B14" s="7">
        <v>2197759</v>
      </c>
      <c r="C14" s="7">
        <v>8496993</v>
      </c>
      <c r="D14" s="7">
        <f t="shared" si="0"/>
        <v>5347376</v>
      </c>
      <c r="E14" s="7">
        <f t="shared" si="1"/>
        <v>3457605.8000000003</v>
      </c>
      <c r="F14" s="7">
        <f t="shared" si="2"/>
        <v>2827682.4000000004</v>
      </c>
      <c r="K14">
        <v>7.15</v>
      </c>
      <c r="L14">
        <v>58.005199398242233</v>
      </c>
      <c r="M14">
        <v>7.15</v>
      </c>
      <c r="N14">
        <v>10000</v>
      </c>
      <c r="O14" s="13">
        <f t="shared" si="3"/>
        <v>276.07411176038119</v>
      </c>
    </row>
    <row r="15" spans="1:19" x14ac:dyDescent="0.2">
      <c r="A15" t="s">
        <v>295</v>
      </c>
      <c r="B15" s="7">
        <v>617824</v>
      </c>
      <c r="C15" s="7">
        <v>83985715</v>
      </c>
      <c r="D15" s="7">
        <f t="shared" si="0"/>
        <v>42301769.5</v>
      </c>
      <c r="E15" s="7">
        <f t="shared" si="1"/>
        <v>17291402.199999999</v>
      </c>
      <c r="F15" s="7">
        <f t="shared" si="2"/>
        <v>8954613.0999999996</v>
      </c>
      <c r="K15">
        <v>3.97</v>
      </c>
      <c r="L15">
        <v>11.073305373337634</v>
      </c>
      <c r="M15">
        <v>3.97</v>
      </c>
      <c r="N15">
        <v>7181.9492902343081</v>
      </c>
      <c r="O15" s="13">
        <f t="shared" si="3"/>
        <v>1253.6086267188241</v>
      </c>
    </row>
    <row r="16" spans="1:19" x14ac:dyDescent="0.2">
      <c r="A16" t="s">
        <v>298</v>
      </c>
      <c r="B16" s="7">
        <v>1520638</v>
      </c>
      <c r="C16" s="7">
        <v>1076159161</v>
      </c>
      <c r="D16" s="7">
        <f t="shared" si="0"/>
        <v>538839899.5</v>
      </c>
      <c r="E16" s="7">
        <f t="shared" si="1"/>
        <v>216448342.60000002</v>
      </c>
      <c r="F16" s="7">
        <f t="shared" si="2"/>
        <v>108984490.30000001</v>
      </c>
      <c r="K16">
        <v>4</v>
      </c>
      <c r="L16">
        <v>1.9810756375214635</v>
      </c>
      <c r="M16">
        <v>4</v>
      </c>
      <c r="N16">
        <v>1244.740604812825</v>
      </c>
      <c r="O16" s="13">
        <f t="shared" si="3"/>
        <v>660.28354002427477</v>
      </c>
    </row>
    <row r="17" spans="1:15" x14ac:dyDescent="0.2">
      <c r="A17" t="s">
        <v>318</v>
      </c>
      <c r="B17" s="7">
        <v>24373306</v>
      </c>
      <c r="C17" s="7">
        <v>2521698594</v>
      </c>
      <c r="D17" s="7">
        <f t="shared" si="0"/>
        <v>1273035950</v>
      </c>
      <c r="E17" s="7">
        <f t="shared" si="1"/>
        <v>523838363.60000002</v>
      </c>
      <c r="F17" s="7">
        <f t="shared" si="2"/>
        <v>274105834.80000001</v>
      </c>
      <c r="K17">
        <v>4.8899999999999997</v>
      </c>
      <c r="L17">
        <v>10000</v>
      </c>
      <c r="M17">
        <v>4.8899999999999997</v>
      </c>
      <c r="N17">
        <v>2762.2460270167244</v>
      </c>
      <c r="O17" s="13">
        <f t="shared" si="3"/>
        <v>2781.5181470209859</v>
      </c>
    </row>
    <row r="18" spans="1:15" x14ac:dyDescent="0.2">
      <c r="A18" t="s">
        <v>322</v>
      </c>
      <c r="B18" s="7">
        <v>17177250</v>
      </c>
      <c r="C18" s="7">
        <v>452235</v>
      </c>
      <c r="D18" s="7">
        <f t="shared" si="0"/>
        <v>8814742.5</v>
      </c>
      <c r="E18" s="7">
        <f t="shared" si="1"/>
        <v>13832247</v>
      </c>
      <c r="F18" s="7">
        <f t="shared" si="2"/>
        <v>15504748.5</v>
      </c>
      <c r="K18">
        <v>8.64</v>
      </c>
      <c r="L18">
        <v>1322.2423216072666</v>
      </c>
      <c r="M18">
        <v>8.64</v>
      </c>
      <c r="N18">
        <v>10000</v>
      </c>
      <c r="O18" s="13">
        <f t="shared" si="3"/>
        <v>1352.3460226038621</v>
      </c>
    </row>
    <row r="19" spans="1:15" x14ac:dyDescent="0.2">
      <c r="A19" t="s">
        <v>326</v>
      </c>
      <c r="B19" s="7">
        <v>1416006</v>
      </c>
      <c r="C19" s="7">
        <v>131623767</v>
      </c>
      <c r="D19" s="7">
        <f t="shared" si="0"/>
        <v>66519886.5</v>
      </c>
      <c r="E19" s="7">
        <f t="shared" si="1"/>
        <v>27457558.200000003</v>
      </c>
      <c r="F19" s="7">
        <f t="shared" si="2"/>
        <v>14436782.100000001</v>
      </c>
      <c r="K19">
        <v>6.19</v>
      </c>
      <c r="L19">
        <v>35.696430372088336</v>
      </c>
      <c r="M19">
        <v>6.19</v>
      </c>
      <c r="N19">
        <v>3101.7006079743614</v>
      </c>
      <c r="O19" s="13">
        <f t="shared" si="3"/>
        <v>1620.3811385559777</v>
      </c>
    </row>
    <row r="20" spans="1:15" x14ac:dyDescent="0.2">
      <c r="A20" t="s">
        <v>334</v>
      </c>
      <c r="B20" s="7">
        <v>13624916</v>
      </c>
      <c r="C20" s="7">
        <v>265517127</v>
      </c>
      <c r="D20" s="7">
        <f t="shared" si="0"/>
        <v>139571021.5</v>
      </c>
      <c r="E20" s="7">
        <f t="shared" si="1"/>
        <v>64003358.200000003</v>
      </c>
      <c r="F20" s="7">
        <f t="shared" si="2"/>
        <v>38814137.100000001</v>
      </c>
      <c r="K20">
        <v>7.74</v>
      </c>
      <c r="L20">
        <v>10000</v>
      </c>
      <c r="M20">
        <v>7.74</v>
      </c>
      <c r="N20">
        <v>10000</v>
      </c>
      <c r="O20" s="13">
        <f t="shared" si="3"/>
        <v>10000</v>
      </c>
    </row>
    <row r="21" spans="1:15" x14ac:dyDescent="0.2">
      <c r="B21" s="7"/>
      <c r="C21" s="7"/>
    </row>
    <row r="22" spans="1:15" x14ac:dyDescent="0.2">
      <c r="A22" t="s">
        <v>342</v>
      </c>
      <c r="B22" s="7">
        <f>MIN(B2:B20)</f>
        <v>175689</v>
      </c>
      <c r="C22" s="7">
        <f>MIN(C2:C20)</f>
        <v>0</v>
      </c>
      <c r="D22" s="7">
        <f>MIN(D2:D20)</f>
        <v>5347376</v>
      </c>
      <c r="E22" s="7">
        <f>MIN(E2:E20)</f>
        <v>3457605.8000000003</v>
      </c>
      <c r="F22" s="7">
        <f>MIN(F2:F20)</f>
        <v>2827682.4000000004</v>
      </c>
      <c r="K22" t="s">
        <v>357</v>
      </c>
      <c r="L22">
        <f>AVERAGE(L2:L20)</f>
        <v>2366.003134990573</v>
      </c>
      <c r="N22">
        <f>AVERAGE(N2:N20)</f>
        <v>7816.6739291393196</v>
      </c>
      <c r="O22">
        <f>AVERAGE(O2:O20)</f>
        <v>3459.2547957000438</v>
      </c>
    </row>
    <row r="23" spans="1:15" x14ac:dyDescent="0.2">
      <c r="A23" t="s">
        <v>346</v>
      </c>
      <c r="B23" s="7">
        <f>_xlfn.PERCENTILE.EXC(B2:B20,0.1)</f>
        <v>617824</v>
      </c>
      <c r="C23" s="7">
        <f>_xlfn.PERCENTILE.EXC(C2:C20,0.1)</f>
        <v>452235</v>
      </c>
      <c r="D23" s="7">
        <f>_xlfn.PERCENTILE.EXC(D2:D20,0.1)</f>
        <v>8814742.5</v>
      </c>
      <c r="E23" s="7">
        <f>_xlfn.PERCENTILE.EXC(E2:E20,0.1)</f>
        <v>13832247</v>
      </c>
      <c r="F23" s="7">
        <f>_xlfn.PERCENTILE.EXC(F2:F20,0.1)</f>
        <v>8954613.0999999996</v>
      </c>
      <c r="K23" t="s">
        <v>340</v>
      </c>
      <c r="L23">
        <f>MEDIAN(L2:L20)</f>
        <v>140.40442378169573</v>
      </c>
      <c r="N23">
        <f>MEDIAN(N2:N20)</f>
        <v>10000</v>
      </c>
      <c r="O23">
        <f>MEDIAN(O2:O20)</f>
        <v>2025.0838546679499</v>
      </c>
    </row>
    <row r="24" spans="1:15" x14ac:dyDescent="0.2">
      <c r="A24" t="s">
        <v>347</v>
      </c>
      <c r="B24" s="7">
        <f>_xlfn.PERCENTILE.EXC(B2:B20,0.9)</f>
        <v>449911397</v>
      </c>
      <c r="C24" s="7">
        <f>_xlfn.PERCENTILE.EXC(C2:C20,0.9)</f>
        <v>17467659615</v>
      </c>
      <c r="D24" s="7">
        <f>_xlfn.PERCENTILE.EXC(D2:D20,0.9)</f>
        <v>8887069210</v>
      </c>
      <c r="E24" s="7">
        <f>_xlfn.PERCENTILE.EXC(E2:E20,0.9)</f>
        <v>3738714967</v>
      </c>
      <c r="F24" s="7">
        <f>_xlfn.PERCENTILE.EXC(F2:F20,0.9)</f>
        <v>2022596886</v>
      </c>
      <c r="K24" t="s">
        <v>342</v>
      </c>
      <c r="L24">
        <f>MIN(L2:L20)</f>
        <v>1.9810756375214635</v>
      </c>
      <c r="N24">
        <f>MIN(N2:N20)</f>
        <v>552.11176673117336</v>
      </c>
      <c r="O24">
        <f>MIN(O2:O20)</f>
        <v>135.44951058475436</v>
      </c>
    </row>
    <row r="25" spans="1:15" x14ac:dyDescent="0.2">
      <c r="A25" t="s">
        <v>343</v>
      </c>
      <c r="B25" s="7">
        <f>MAX(B2:B20)</f>
        <v>1141829988</v>
      </c>
      <c r="C25" s="7">
        <f>MAX(C2:C20)</f>
        <v>23774199960</v>
      </c>
      <c r="D25" s="7">
        <f>MAX(D2:D20)</f>
        <v>12458014974</v>
      </c>
      <c r="E25" s="7">
        <f>MAX(E2:E20)</f>
        <v>5668303982.3999996</v>
      </c>
      <c r="F25" s="7">
        <f>MAX(F2:F20)</f>
        <v>3405066985.1999998</v>
      </c>
    </row>
    <row r="26" spans="1:15" x14ac:dyDescent="0.2">
      <c r="A26" t="s">
        <v>348</v>
      </c>
      <c r="B26" s="4">
        <f>B24/B23</f>
        <v>728.21935858755887</v>
      </c>
      <c r="C26" s="4">
        <f t="shared" ref="C26:E26" si="4">C24/C23</f>
        <v>38625.18295797539</v>
      </c>
      <c r="D26" s="4">
        <f t="shared" si="4"/>
        <v>1008.2051982800405</v>
      </c>
      <c r="E26" s="4">
        <f t="shared" si="4"/>
        <v>270.28977772013468</v>
      </c>
      <c r="F26" s="4">
        <f t="shared" ref="F26" si="5">F24/F23</f>
        <v>225.87205761017191</v>
      </c>
    </row>
  </sheetData>
  <sortState xmlns:xlrd2="http://schemas.microsoft.com/office/spreadsheetml/2017/richdata2" ref="B38:B56">
    <sortCondition ref="B37:B5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B2B4B-1A61-524F-9E0E-92D299BE228B}">
  <dimension ref="A1:O25"/>
  <sheetViews>
    <sheetView tabSelected="1" workbookViewId="0">
      <selection activeCell="H18" sqref="H18"/>
    </sheetView>
  </sheetViews>
  <sheetFormatPr baseColWidth="10" defaultRowHeight="15" x14ac:dyDescent="0.2"/>
  <cols>
    <col min="1" max="1" width="20" bestFit="1" customWidth="1"/>
    <col min="2" max="2" width="12.6640625" bestFit="1" customWidth="1"/>
    <col min="3" max="3" width="13.6640625" bestFit="1" customWidth="1"/>
    <col min="4" max="4" width="12.6640625" bestFit="1" customWidth="1"/>
    <col min="5" max="5" width="10.5" customWidth="1"/>
    <col min="6" max="6" width="12.6640625" bestFit="1" customWidth="1"/>
    <col min="12" max="12" width="14.5" customWidth="1"/>
    <col min="14" max="14" width="13.5" customWidth="1"/>
    <col min="15" max="15" width="12.83203125" customWidth="1"/>
  </cols>
  <sheetData>
    <row r="1" spans="1:15" ht="48" x14ac:dyDescent="0.2">
      <c r="A1" t="s">
        <v>358</v>
      </c>
      <c r="B1" t="s">
        <v>345</v>
      </c>
      <c r="C1" t="s">
        <v>344</v>
      </c>
      <c r="D1" s="8" t="s">
        <v>349</v>
      </c>
      <c r="E1" s="8" t="s">
        <v>350</v>
      </c>
      <c r="F1" s="8" t="s">
        <v>351</v>
      </c>
      <c r="K1" s="8" t="s">
        <v>353</v>
      </c>
      <c r="L1" s="8" t="s">
        <v>354</v>
      </c>
      <c r="M1" t="s">
        <v>355</v>
      </c>
      <c r="N1" s="8" t="s">
        <v>356</v>
      </c>
      <c r="O1" s="8" t="s">
        <v>359</v>
      </c>
    </row>
    <row r="2" spans="1:15" x14ac:dyDescent="0.2">
      <c r="A2" t="s">
        <v>36</v>
      </c>
      <c r="B2" s="7">
        <v>1364445845</v>
      </c>
      <c r="C2" s="7">
        <v>384747111</v>
      </c>
      <c r="D2" s="7">
        <f>B2*0.5+C2*0.5</f>
        <v>874596478</v>
      </c>
      <c r="E2" s="7">
        <f>B2*0.8+C2*0.2</f>
        <v>1168506098.2</v>
      </c>
      <c r="F2" s="7">
        <f>B2*0.9+C2*0.1</f>
        <v>1266475971.5999999</v>
      </c>
      <c r="K2">
        <v>9.57</v>
      </c>
      <c r="L2">
        <v>10000</v>
      </c>
      <c r="M2">
        <v>9.57</v>
      </c>
      <c r="N2">
        <v>12.104149984993573</v>
      </c>
      <c r="O2" s="13">
        <f>(B2+C2)/(B2/L2+C2/N2)</f>
        <v>54.794429339104084</v>
      </c>
    </row>
    <row r="3" spans="1:15" x14ac:dyDescent="0.2">
      <c r="A3" t="s">
        <v>48</v>
      </c>
      <c r="B3" s="7">
        <v>1121047844</v>
      </c>
      <c r="C3" s="7">
        <v>108805865</v>
      </c>
      <c r="D3" s="7">
        <f t="shared" ref="D3:D19" si="0">B3*0.5+C3*0.5</f>
        <v>614926854.5</v>
      </c>
      <c r="E3" s="7">
        <f t="shared" ref="E3:E19" si="1">B3*0.8+C3*0.2</f>
        <v>918599448.20000005</v>
      </c>
      <c r="F3" s="7">
        <f t="shared" ref="F3:F19" si="2">B3*0.9+C3*0.1</f>
        <v>1019823646.1</v>
      </c>
      <c r="K3">
        <v>14.47</v>
      </c>
      <c r="L3">
        <v>10000</v>
      </c>
      <c r="M3">
        <v>14.47</v>
      </c>
      <c r="N3">
        <v>10000</v>
      </c>
      <c r="O3" s="13">
        <f t="shared" ref="O3:O19" si="3">(B3+C3)/(B3/L3+C3/N3)</f>
        <v>10000</v>
      </c>
    </row>
    <row r="4" spans="1:15" x14ac:dyDescent="0.2">
      <c r="A4" t="s">
        <v>56</v>
      </c>
      <c r="B4" s="7">
        <v>54566382</v>
      </c>
      <c r="C4" s="7">
        <v>2536704</v>
      </c>
      <c r="D4" s="7">
        <f t="shared" si="0"/>
        <v>28551543</v>
      </c>
      <c r="E4" s="7">
        <f t="shared" si="1"/>
        <v>44160446.399999999</v>
      </c>
      <c r="F4" s="7">
        <f t="shared" si="2"/>
        <v>49363414.200000003</v>
      </c>
      <c r="K4">
        <v>9.85</v>
      </c>
      <c r="L4">
        <v>10000</v>
      </c>
      <c r="M4">
        <v>9.85</v>
      </c>
      <c r="N4">
        <v>10000</v>
      </c>
      <c r="O4" s="13">
        <f t="shared" si="3"/>
        <v>10000</v>
      </c>
    </row>
    <row r="5" spans="1:15" x14ac:dyDescent="0.2">
      <c r="A5" t="s">
        <v>60</v>
      </c>
      <c r="B5" s="7">
        <v>698694910</v>
      </c>
      <c r="C5" s="7">
        <v>66606724</v>
      </c>
      <c r="D5" s="7">
        <f t="shared" si="0"/>
        <v>382650817</v>
      </c>
      <c r="E5" s="7">
        <f t="shared" si="1"/>
        <v>572277272.79999995</v>
      </c>
      <c r="F5" s="7">
        <f t="shared" si="2"/>
        <v>635486091.39999998</v>
      </c>
      <c r="K5">
        <v>10.31</v>
      </c>
      <c r="L5">
        <v>10000</v>
      </c>
      <c r="M5">
        <v>10.31</v>
      </c>
      <c r="N5">
        <v>60.301698960127034</v>
      </c>
      <c r="O5" s="13">
        <f>(B5+C5)/(B5/L5+C5/N5)</f>
        <v>651.63804480458987</v>
      </c>
    </row>
    <row r="6" spans="1:15" x14ac:dyDescent="0.2">
      <c r="A6" t="s">
        <v>170</v>
      </c>
      <c r="B6" s="7">
        <v>5210822265</v>
      </c>
      <c r="C6" s="7">
        <v>616434763</v>
      </c>
      <c r="D6" s="7">
        <f t="shared" si="0"/>
        <v>2913628514</v>
      </c>
      <c r="E6" s="7">
        <f t="shared" si="1"/>
        <v>4291944764.5999999</v>
      </c>
      <c r="F6" s="7">
        <f t="shared" si="2"/>
        <v>4751383514.8000002</v>
      </c>
      <c r="K6">
        <v>10.14</v>
      </c>
      <c r="L6">
        <v>10000</v>
      </c>
      <c r="M6">
        <v>10.14</v>
      </c>
      <c r="N6">
        <v>130.54496548186779</v>
      </c>
      <c r="O6" s="13">
        <f t="shared" si="3"/>
        <v>1111.4158715598417</v>
      </c>
    </row>
    <row r="7" spans="1:15" x14ac:dyDescent="0.2">
      <c r="A7" t="s">
        <v>174</v>
      </c>
      <c r="B7" s="7">
        <v>828835076</v>
      </c>
      <c r="C7" s="7">
        <v>14413898</v>
      </c>
      <c r="D7" s="7">
        <f t="shared" si="0"/>
        <v>421624487</v>
      </c>
      <c r="E7" s="7">
        <f t="shared" si="1"/>
        <v>665950840.4000001</v>
      </c>
      <c r="F7" s="7">
        <f t="shared" si="2"/>
        <v>747392958.19999993</v>
      </c>
      <c r="K7">
        <v>9.76</v>
      </c>
      <c r="L7">
        <v>1799.2299673729706</v>
      </c>
      <c r="M7">
        <v>9.76</v>
      </c>
      <c r="N7">
        <v>29.679906104253106</v>
      </c>
      <c r="O7" s="13">
        <f t="shared" si="3"/>
        <v>891.09545326775901</v>
      </c>
    </row>
    <row r="8" spans="1:15" x14ac:dyDescent="0.2">
      <c r="A8" t="s">
        <v>194</v>
      </c>
      <c r="B8" s="7">
        <v>8103169</v>
      </c>
      <c r="C8" s="7">
        <v>3263649</v>
      </c>
      <c r="D8" s="7">
        <f t="shared" si="0"/>
        <v>5683409</v>
      </c>
      <c r="E8" s="7">
        <f t="shared" si="1"/>
        <v>7135265</v>
      </c>
      <c r="F8" s="7">
        <f t="shared" si="2"/>
        <v>7619217.0000000009</v>
      </c>
      <c r="K8">
        <v>10.23</v>
      </c>
      <c r="L8">
        <v>10000</v>
      </c>
      <c r="M8">
        <v>10.23</v>
      </c>
      <c r="N8">
        <v>10000</v>
      </c>
      <c r="O8" s="13">
        <f t="shared" si="3"/>
        <v>10000</v>
      </c>
    </row>
    <row r="9" spans="1:15" x14ac:dyDescent="0.2">
      <c r="A9" t="s">
        <v>226</v>
      </c>
      <c r="B9" s="7">
        <v>887629037</v>
      </c>
      <c r="C9" s="7">
        <v>471410693</v>
      </c>
      <c r="D9" s="7">
        <f t="shared" si="0"/>
        <v>679519865</v>
      </c>
      <c r="E9" s="7">
        <f t="shared" si="1"/>
        <v>804385368.20000005</v>
      </c>
      <c r="F9" s="7">
        <f t="shared" si="2"/>
        <v>846007202.60000002</v>
      </c>
      <c r="K9">
        <v>7.15</v>
      </c>
      <c r="L9">
        <v>10000</v>
      </c>
      <c r="M9">
        <v>7.15</v>
      </c>
      <c r="N9">
        <v>538.81665676077262</v>
      </c>
      <c r="O9" s="13">
        <f t="shared" si="3"/>
        <v>1410.2854066312439</v>
      </c>
    </row>
    <row r="10" spans="1:15" x14ac:dyDescent="0.2">
      <c r="A10" t="s">
        <v>237</v>
      </c>
      <c r="B10" s="7">
        <v>1173096217</v>
      </c>
      <c r="C10" s="7">
        <v>1520140641</v>
      </c>
      <c r="D10" s="7">
        <f t="shared" si="0"/>
        <v>1346618429</v>
      </c>
      <c r="E10" s="7">
        <f t="shared" si="1"/>
        <v>1242505101.8</v>
      </c>
      <c r="F10" s="7">
        <f t="shared" si="2"/>
        <v>1207800659.4000001</v>
      </c>
      <c r="K10">
        <v>6.84</v>
      </c>
      <c r="L10">
        <v>568.6821070828322</v>
      </c>
      <c r="M10">
        <v>6.84</v>
      </c>
      <c r="N10">
        <v>807.75449139023999</v>
      </c>
      <c r="O10" s="13">
        <f t="shared" si="3"/>
        <v>682.73661232716665</v>
      </c>
    </row>
    <row r="11" spans="1:15" x14ac:dyDescent="0.2">
      <c r="A11" t="s">
        <v>240</v>
      </c>
      <c r="B11" s="7">
        <v>132459953</v>
      </c>
      <c r="C11" s="7">
        <v>691098937</v>
      </c>
      <c r="D11" s="7">
        <f t="shared" si="0"/>
        <v>411779445</v>
      </c>
      <c r="E11" s="7">
        <f t="shared" si="1"/>
        <v>244187749.80000001</v>
      </c>
      <c r="F11" s="7">
        <f t="shared" si="2"/>
        <v>188323851.40000001</v>
      </c>
      <c r="K11">
        <v>13.95</v>
      </c>
      <c r="L11">
        <v>504.88246213189609</v>
      </c>
      <c r="M11">
        <v>13.95</v>
      </c>
      <c r="N11">
        <v>1777.7876195204519</v>
      </c>
      <c r="O11" s="13">
        <f t="shared" si="3"/>
        <v>1264.8750650822685</v>
      </c>
    </row>
    <row r="12" spans="1:15" x14ac:dyDescent="0.2">
      <c r="A12" t="s">
        <v>248</v>
      </c>
      <c r="B12" s="7">
        <v>374013154</v>
      </c>
      <c r="C12" s="7">
        <v>1540593053</v>
      </c>
      <c r="D12" s="7">
        <f t="shared" si="0"/>
        <v>957303103.5</v>
      </c>
      <c r="E12" s="7">
        <f t="shared" si="1"/>
        <v>607329133.79999995</v>
      </c>
      <c r="F12" s="7">
        <f t="shared" si="2"/>
        <v>490671143.90000004</v>
      </c>
      <c r="K12">
        <v>7.26</v>
      </c>
      <c r="L12">
        <v>36326.06390831391</v>
      </c>
      <c r="M12">
        <v>7.26</v>
      </c>
      <c r="N12">
        <v>10000</v>
      </c>
      <c r="O12" s="13">
        <f t="shared" si="3"/>
        <v>11649.190170680788</v>
      </c>
    </row>
    <row r="13" spans="1:15" x14ac:dyDescent="0.2">
      <c r="A13" t="s">
        <v>272</v>
      </c>
      <c r="B13" s="7">
        <v>727117410</v>
      </c>
      <c r="C13" s="7">
        <v>2105920977</v>
      </c>
      <c r="D13" s="7">
        <f t="shared" si="0"/>
        <v>1416519193.5</v>
      </c>
      <c r="E13" s="7">
        <f t="shared" si="1"/>
        <v>1002878123.4000001</v>
      </c>
      <c r="F13" s="7">
        <f t="shared" si="2"/>
        <v>864997766.70000005</v>
      </c>
      <c r="K13">
        <v>6.29</v>
      </c>
      <c r="L13">
        <v>590.24348685844723</v>
      </c>
      <c r="M13">
        <v>6.29</v>
      </c>
      <c r="N13">
        <v>911.16380969028353</v>
      </c>
      <c r="O13" s="13">
        <f t="shared" si="3"/>
        <v>799.58477106586622</v>
      </c>
    </row>
    <row r="14" spans="1:15" x14ac:dyDescent="0.2">
      <c r="A14" t="s">
        <v>280</v>
      </c>
      <c r="B14" s="7">
        <v>2285070211</v>
      </c>
      <c r="C14" s="7">
        <v>519270800</v>
      </c>
      <c r="D14" s="7">
        <f t="shared" si="0"/>
        <v>1402170505.5</v>
      </c>
      <c r="E14" s="7">
        <f t="shared" si="1"/>
        <v>1931910328.8000002</v>
      </c>
      <c r="F14" s="7">
        <f t="shared" si="2"/>
        <v>2108490269.9000001</v>
      </c>
      <c r="K14">
        <v>8.26</v>
      </c>
      <c r="L14">
        <v>744.20521683226491</v>
      </c>
      <c r="M14">
        <v>8.26</v>
      </c>
      <c r="N14">
        <v>378.28232827544406</v>
      </c>
      <c r="O14" s="13">
        <f t="shared" si="3"/>
        <v>631.15472888741442</v>
      </c>
    </row>
    <row r="15" spans="1:15" x14ac:dyDescent="0.2">
      <c r="A15" t="s">
        <v>284</v>
      </c>
      <c r="B15" s="7">
        <v>30807935</v>
      </c>
      <c r="C15" s="7">
        <v>4183282</v>
      </c>
      <c r="D15" s="7">
        <f t="shared" si="0"/>
        <v>17495608.5</v>
      </c>
      <c r="E15" s="7">
        <f t="shared" si="1"/>
        <v>25483004.399999999</v>
      </c>
      <c r="F15" s="7">
        <f t="shared" si="2"/>
        <v>28145469.699999999</v>
      </c>
      <c r="K15">
        <v>10.199999999999999</v>
      </c>
      <c r="L15">
        <v>10000</v>
      </c>
      <c r="M15">
        <v>10.199999999999999</v>
      </c>
      <c r="N15">
        <v>10000</v>
      </c>
      <c r="O15" s="13">
        <f t="shared" si="3"/>
        <v>10000</v>
      </c>
    </row>
    <row r="16" spans="1:15" x14ac:dyDescent="0.2">
      <c r="A16" t="s">
        <v>292</v>
      </c>
      <c r="B16" s="7">
        <v>80719504</v>
      </c>
      <c r="C16" s="7">
        <v>29934142</v>
      </c>
      <c r="D16" s="7">
        <f t="shared" si="0"/>
        <v>55326823</v>
      </c>
      <c r="E16" s="7">
        <f t="shared" si="1"/>
        <v>70562431.600000009</v>
      </c>
      <c r="F16" s="7">
        <f t="shared" si="2"/>
        <v>75640967.800000012</v>
      </c>
      <c r="K16">
        <v>9.24</v>
      </c>
      <c r="L16">
        <v>10000</v>
      </c>
      <c r="M16">
        <v>9.24</v>
      </c>
      <c r="N16">
        <v>10000</v>
      </c>
      <c r="O16" s="13">
        <f t="shared" si="3"/>
        <v>10000</v>
      </c>
    </row>
    <row r="17" spans="1:15" x14ac:dyDescent="0.2">
      <c r="A17" t="s">
        <v>302</v>
      </c>
      <c r="B17" s="7">
        <v>107231480</v>
      </c>
      <c r="C17" s="7">
        <v>575811</v>
      </c>
      <c r="D17" s="7">
        <f t="shared" si="0"/>
        <v>53903645.5</v>
      </c>
      <c r="E17" s="7">
        <f t="shared" si="1"/>
        <v>85900346.200000003</v>
      </c>
      <c r="F17" s="7">
        <f t="shared" si="2"/>
        <v>96565913.099999994</v>
      </c>
      <c r="K17">
        <v>7.43</v>
      </c>
      <c r="L17">
        <v>4473.1970632404473</v>
      </c>
      <c r="M17">
        <v>7.43</v>
      </c>
      <c r="N17">
        <v>10000</v>
      </c>
      <c r="O17" s="13">
        <f t="shared" si="3"/>
        <v>4486.4407145241494</v>
      </c>
    </row>
    <row r="18" spans="1:15" x14ac:dyDescent="0.2">
      <c r="A18" t="s">
        <v>306</v>
      </c>
      <c r="B18" s="7">
        <v>230972226</v>
      </c>
      <c r="C18" s="7">
        <v>583062201</v>
      </c>
      <c r="D18" s="7">
        <f t="shared" si="0"/>
        <v>407017213.5</v>
      </c>
      <c r="E18" s="7">
        <f t="shared" si="1"/>
        <v>301390221</v>
      </c>
      <c r="F18" s="7">
        <f t="shared" si="2"/>
        <v>266181223.5</v>
      </c>
      <c r="K18">
        <v>8.3699999999999992</v>
      </c>
      <c r="L18">
        <v>895.15791554274017</v>
      </c>
      <c r="M18">
        <v>8.3699999999999992</v>
      </c>
      <c r="N18">
        <v>1477.0903183638727</v>
      </c>
      <c r="O18" s="13">
        <f t="shared" si="3"/>
        <v>1247.0635148239555</v>
      </c>
    </row>
    <row r="19" spans="1:15" x14ac:dyDescent="0.2">
      <c r="A19" t="s">
        <v>330</v>
      </c>
      <c r="B19" s="7">
        <v>1600534404</v>
      </c>
      <c r="C19" s="7">
        <v>247196778</v>
      </c>
      <c r="D19" s="7">
        <f t="shared" si="0"/>
        <v>923865591</v>
      </c>
      <c r="E19" s="7">
        <f t="shared" si="1"/>
        <v>1329866878.8</v>
      </c>
      <c r="F19" s="7">
        <f t="shared" si="2"/>
        <v>1465200641.4000001</v>
      </c>
      <c r="K19">
        <v>7.95</v>
      </c>
      <c r="L19">
        <v>10000</v>
      </c>
      <c r="M19">
        <v>7.95</v>
      </c>
      <c r="N19">
        <v>10000</v>
      </c>
      <c r="O19" s="13">
        <f t="shared" si="3"/>
        <v>10000</v>
      </c>
    </row>
    <row r="20" spans="1:15" x14ac:dyDescent="0.2">
      <c r="B20" s="7"/>
      <c r="C20" s="7"/>
      <c r="D20" s="7"/>
      <c r="E20" s="7"/>
      <c r="F20" s="7"/>
    </row>
    <row r="21" spans="1:15" x14ac:dyDescent="0.2">
      <c r="A21" t="s">
        <v>342</v>
      </c>
      <c r="B21" s="7">
        <f>MIN(B2:B20)</f>
        <v>8103169</v>
      </c>
      <c r="C21" s="7">
        <f>MIN(C2:C20)</f>
        <v>575811</v>
      </c>
      <c r="D21" s="7">
        <f>MIN(D2:D20)</f>
        <v>5683409</v>
      </c>
      <c r="E21" s="7">
        <f>MIN(E2:E20)</f>
        <v>7135265</v>
      </c>
      <c r="F21" s="7">
        <f>MIN(F2:F20)</f>
        <v>7619217.0000000009</v>
      </c>
    </row>
    <row r="22" spans="1:15" x14ac:dyDescent="0.2">
      <c r="A22" t="s">
        <v>346</v>
      </c>
      <c r="B22" s="7">
        <f>_xlfn.PERCENTILE.EXC(B2:B20,0.1)</f>
        <v>28537458.400000002</v>
      </c>
      <c r="C22" s="7">
        <f>_xlfn.PERCENTILE.EXC(C2:C20,0.1)</f>
        <v>2340614.7000000002</v>
      </c>
      <c r="D22" s="7">
        <f>_xlfn.PERCENTILE.EXC(D2:D20,0.1)</f>
        <v>16314388.550000001</v>
      </c>
      <c r="E22" s="7">
        <f>_xlfn.PERCENTILE.EXC(E2:E20,0.1)</f>
        <v>23648230.460000001</v>
      </c>
      <c r="F22" s="7">
        <f>_xlfn.PERCENTILE.EXC(F2:F20,0.1)</f>
        <v>26092844.430000003</v>
      </c>
      <c r="K22" t="s">
        <v>357</v>
      </c>
      <c r="L22">
        <f>AVERAGE(L2:L20)</f>
        <v>8105.6478959653068</v>
      </c>
      <c r="N22">
        <f>AVERAGE(N2:N20)</f>
        <v>4784.6403302517956</v>
      </c>
      <c r="O22">
        <f>AVERAGE(O2:O20)</f>
        <v>4715.5708212774516</v>
      </c>
    </row>
    <row r="23" spans="1:15" x14ac:dyDescent="0.2">
      <c r="A23" t="s">
        <v>347</v>
      </c>
      <c r="B23" s="7">
        <f>_xlfn.PERCENTILE.EXC(B2:B20,0.9)</f>
        <v>2577645416.4000044</v>
      </c>
      <c r="C23" s="7">
        <f>_xlfn.PERCENTILE.EXC(C2:C20,0.9)</f>
        <v>1597125845.4000008</v>
      </c>
      <c r="D23" s="7">
        <f>_xlfn.PERCENTILE.EXC(D2:D20,0.9)</f>
        <v>1566230125.5500021</v>
      </c>
      <c r="E23" s="7">
        <f>_xlfn.PERCENTILE.EXC(E2:E20,0.9)</f>
        <v>2167913772.3800035</v>
      </c>
      <c r="F23" s="7">
        <f>_xlfn.PERCENTILE.EXC(F2:F20,0.9)</f>
        <v>2372779594.3900037</v>
      </c>
      <c r="K23" t="s">
        <v>340</v>
      </c>
      <c r="L23">
        <f>MEDIAN(L2:L20)</f>
        <v>10000</v>
      </c>
      <c r="N23">
        <f>MEDIAN(N2:N20)</f>
        <v>1627.4389689421623</v>
      </c>
      <c r="O23">
        <f>MEDIAN(O2:O20)</f>
        <v>1337.5802358567562</v>
      </c>
    </row>
    <row r="24" spans="1:15" x14ac:dyDescent="0.2">
      <c r="A24" t="s">
        <v>343</v>
      </c>
      <c r="B24" s="7">
        <f>MAX(B2:B20)</f>
        <v>5210822265</v>
      </c>
      <c r="C24" s="7">
        <f>MAX(C2:C20)</f>
        <v>2105920977</v>
      </c>
      <c r="D24" s="7">
        <f>MAX(D2:D20)</f>
        <v>2913628514</v>
      </c>
      <c r="E24" s="7">
        <f>MAX(E2:E20)</f>
        <v>4291944764.5999999</v>
      </c>
      <c r="F24" s="7">
        <f>MAX(F2:F20)</f>
        <v>4751383514.8000002</v>
      </c>
      <c r="K24" t="s">
        <v>342</v>
      </c>
      <c r="L24">
        <f>MIN(L2:L20)</f>
        <v>504.88246213189609</v>
      </c>
      <c r="N24">
        <f>MIN(N2:N20)</f>
        <v>12.104149984993573</v>
      </c>
      <c r="O24">
        <f>MIN(O2:O20)</f>
        <v>54.794429339104084</v>
      </c>
    </row>
    <row r="25" spans="1:15" x14ac:dyDescent="0.2">
      <c r="A25" t="s">
        <v>348</v>
      </c>
      <c r="B25" s="4">
        <f>B23/B22</f>
        <v>90.324982003302864</v>
      </c>
      <c r="C25" s="4">
        <f t="shared" ref="C25:F25" si="4">C23/C22</f>
        <v>682.35316363688594</v>
      </c>
      <c r="D25" s="4">
        <f t="shared" si="4"/>
        <v>96.00299274164351</v>
      </c>
      <c r="E25" s="4">
        <f t="shared" si="4"/>
        <v>91.673403472912682</v>
      </c>
      <c r="F25" s="4">
        <f t="shared" si="4"/>
        <v>90.936026570637992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DCA9-98B1-D64D-9363-9BC4BC47F688}">
  <dimension ref="A1:O16"/>
  <sheetViews>
    <sheetView workbookViewId="0">
      <selection activeCell="O3" sqref="O3"/>
    </sheetView>
  </sheetViews>
  <sheetFormatPr baseColWidth="10" defaultRowHeight="15" x14ac:dyDescent="0.2"/>
  <cols>
    <col min="1" max="1" width="26.1640625" bestFit="1" customWidth="1"/>
    <col min="12" max="12" width="14.33203125" customWidth="1"/>
    <col min="14" max="14" width="15.33203125" customWidth="1"/>
    <col min="15" max="15" width="12.83203125" customWidth="1"/>
  </cols>
  <sheetData>
    <row r="1" spans="1:15" ht="48" x14ac:dyDescent="0.2">
      <c r="A1" t="s">
        <v>362</v>
      </c>
      <c r="B1" t="s">
        <v>345</v>
      </c>
      <c r="C1" t="s">
        <v>344</v>
      </c>
      <c r="D1" s="8" t="s">
        <v>349</v>
      </c>
      <c r="E1" s="8" t="s">
        <v>350</v>
      </c>
      <c r="F1" s="8" t="s">
        <v>351</v>
      </c>
      <c r="K1" t="s">
        <v>3</v>
      </c>
      <c r="L1" s="8" t="s">
        <v>354</v>
      </c>
      <c r="M1" t="s">
        <v>3</v>
      </c>
      <c r="N1" s="8" t="s">
        <v>356</v>
      </c>
      <c r="O1" s="8" t="s">
        <v>359</v>
      </c>
    </row>
    <row r="2" spans="1:15" x14ac:dyDescent="0.2">
      <c r="A2" t="s">
        <v>8</v>
      </c>
      <c r="B2">
        <v>256785160</v>
      </c>
      <c r="C2">
        <v>1479696</v>
      </c>
      <c r="D2" s="7">
        <f>B2*0.5+C2*0.5</f>
        <v>129132428</v>
      </c>
      <c r="E2" s="7">
        <f>B2*0.8+C2*0.2</f>
        <v>205724067.19999999</v>
      </c>
      <c r="F2" s="7">
        <f>B2*0.9+C2*0.1</f>
        <v>231254613.59999999</v>
      </c>
      <c r="K2">
        <v>11.57</v>
      </c>
      <c r="L2">
        <v>10000</v>
      </c>
      <c r="M2">
        <v>11.57</v>
      </c>
      <c r="N2">
        <v>139.76537262680645</v>
      </c>
      <c r="O2" s="13">
        <f>(B2+C2)/(B2/L2+C2/N2)</f>
        <v>7121.4995534600966</v>
      </c>
    </row>
    <row r="3" spans="1:15" x14ac:dyDescent="0.2">
      <c r="A3" t="s">
        <v>40</v>
      </c>
      <c r="B3">
        <v>599529593</v>
      </c>
      <c r="C3">
        <v>159486265</v>
      </c>
      <c r="D3" s="7">
        <f t="shared" ref="D3:D9" si="0">B3*0.5+C3*0.5</f>
        <v>379507929</v>
      </c>
      <c r="E3" s="7">
        <f t="shared" ref="E3:E9" si="1">B3*0.8+C3*0.2</f>
        <v>511520927.40000004</v>
      </c>
      <c r="F3" s="7">
        <f t="shared" ref="F3:F9" si="2">B3*0.9+C3*0.1</f>
        <v>555525260.20000005</v>
      </c>
      <c r="K3">
        <v>10.68</v>
      </c>
      <c r="L3">
        <v>2710.9880849024184</v>
      </c>
      <c r="M3">
        <v>10.68</v>
      </c>
      <c r="N3">
        <v>120.11859626131623</v>
      </c>
      <c r="O3" s="13">
        <f t="shared" ref="O3:O9" si="3">(B3+C3)/(B3/L3+C3/N3)</f>
        <v>490.03921393929062</v>
      </c>
    </row>
    <row r="4" spans="1:15" x14ac:dyDescent="0.2">
      <c r="A4" t="s">
        <v>82</v>
      </c>
      <c r="B4">
        <v>155959219</v>
      </c>
      <c r="C4">
        <v>132477002</v>
      </c>
      <c r="D4" s="7">
        <f t="shared" si="0"/>
        <v>144218110.5</v>
      </c>
      <c r="E4" s="7">
        <f t="shared" si="1"/>
        <v>151262775.59999999</v>
      </c>
      <c r="F4" s="7">
        <f t="shared" si="2"/>
        <v>153610997.29999998</v>
      </c>
      <c r="K4">
        <v>12.13</v>
      </c>
      <c r="L4">
        <v>134.82068396165249</v>
      </c>
      <c r="M4">
        <v>12.13</v>
      </c>
      <c r="N4">
        <v>111.00665066217536</v>
      </c>
      <c r="O4" s="13">
        <f t="shared" si="3"/>
        <v>122.72811137751813</v>
      </c>
    </row>
    <row r="5" spans="1:15" x14ac:dyDescent="0.2">
      <c r="A5" t="s">
        <v>156</v>
      </c>
      <c r="B5">
        <v>55713715</v>
      </c>
      <c r="C5">
        <v>1953253</v>
      </c>
      <c r="D5" s="7">
        <f t="shared" si="0"/>
        <v>28833484</v>
      </c>
      <c r="E5" s="7">
        <f t="shared" si="1"/>
        <v>44961622.600000001</v>
      </c>
      <c r="F5" s="7">
        <f t="shared" si="2"/>
        <v>50337668.799999997</v>
      </c>
      <c r="K5">
        <v>11.02</v>
      </c>
      <c r="L5">
        <v>10000</v>
      </c>
      <c r="M5">
        <v>11.02</v>
      </c>
      <c r="N5">
        <v>10000</v>
      </c>
      <c r="O5" s="13">
        <f t="shared" si="3"/>
        <v>9999.9999999999982</v>
      </c>
    </row>
    <row r="6" spans="1:15" x14ac:dyDescent="0.2">
      <c r="A6" t="s">
        <v>178</v>
      </c>
      <c r="B6">
        <v>22826366</v>
      </c>
      <c r="C6">
        <v>2849896</v>
      </c>
      <c r="D6" s="7">
        <f t="shared" si="0"/>
        <v>12838131</v>
      </c>
      <c r="E6" s="7">
        <f t="shared" si="1"/>
        <v>18831072</v>
      </c>
      <c r="F6" s="7">
        <f t="shared" si="2"/>
        <v>20828719.000000004</v>
      </c>
      <c r="K6">
        <v>11.88</v>
      </c>
      <c r="L6">
        <v>10000</v>
      </c>
      <c r="M6">
        <v>11.88</v>
      </c>
      <c r="N6">
        <v>10000</v>
      </c>
      <c r="O6" s="13">
        <f t="shared" si="3"/>
        <v>10000.000000000002</v>
      </c>
    </row>
    <row r="7" spans="1:15" x14ac:dyDescent="0.2">
      <c r="A7" s="1" t="s">
        <v>244</v>
      </c>
      <c r="B7" s="1">
        <v>927001485</v>
      </c>
      <c r="C7">
        <v>65339760</v>
      </c>
      <c r="D7" s="7">
        <f t="shared" si="0"/>
        <v>496170622.5</v>
      </c>
      <c r="E7" s="7">
        <f t="shared" si="1"/>
        <v>754669140</v>
      </c>
      <c r="F7" s="7">
        <f t="shared" si="2"/>
        <v>840835312.5</v>
      </c>
      <c r="K7">
        <v>11.02</v>
      </c>
      <c r="L7">
        <v>10000</v>
      </c>
      <c r="M7">
        <v>11.02</v>
      </c>
      <c r="N7">
        <v>18.065657043226683</v>
      </c>
      <c r="O7" s="13">
        <f t="shared" si="3"/>
        <v>267.51389954376151</v>
      </c>
    </row>
    <row r="8" spans="1:15" x14ac:dyDescent="0.2">
      <c r="A8" t="s">
        <v>268</v>
      </c>
      <c r="B8">
        <v>222306046</v>
      </c>
      <c r="C8">
        <v>672661196</v>
      </c>
      <c r="D8" s="7">
        <f t="shared" si="0"/>
        <v>447483621</v>
      </c>
      <c r="E8" s="7">
        <f t="shared" si="1"/>
        <v>312377076</v>
      </c>
      <c r="F8" s="7">
        <f t="shared" si="2"/>
        <v>267341561</v>
      </c>
      <c r="K8">
        <v>12.86</v>
      </c>
      <c r="L8">
        <v>10000</v>
      </c>
      <c r="M8">
        <v>12.86</v>
      </c>
      <c r="N8">
        <v>10000</v>
      </c>
      <c r="O8" s="13">
        <f t="shared" si="3"/>
        <v>10000</v>
      </c>
    </row>
    <row r="9" spans="1:15" x14ac:dyDescent="0.2">
      <c r="A9" t="s">
        <v>276</v>
      </c>
      <c r="B9">
        <v>59818605</v>
      </c>
      <c r="C9">
        <v>510468</v>
      </c>
      <c r="D9" s="7">
        <f t="shared" si="0"/>
        <v>30164536.5</v>
      </c>
      <c r="E9" s="7">
        <f t="shared" si="1"/>
        <v>47956977.600000001</v>
      </c>
      <c r="F9" s="7">
        <f t="shared" si="2"/>
        <v>53887791.299999997</v>
      </c>
      <c r="K9">
        <v>11.86</v>
      </c>
      <c r="L9">
        <v>10000</v>
      </c>
      <c r="M9">
        <v>11.86</v>
      </c>
      <c r="N9">
        <v>23.087652645861603</v>
      </c>
      <c r="O9" s="13">
        <f t="shared" si="3"/>
        <v>2147.5641672077932</v>
      </c>
    </row>
    <row r="12" spans="1:15" x14ac:dyDescent="0.2">
      <c r="A12" t="s">
        <v>342</v>
      </c>
      <c r="B12" s="7">
        <f>MIN(B2:B9)</f>
        <v>22826366</v>
      </c>
      <c r="C12" s="7">
        <f>MIN(C2:C9)</f>
        <v>510468</v>
      </c>
      <c r="D12" s="7">
        <f>MIN(D2:D9)</f>
        <v>12838131</v>
      </c>
      <c r="E12" s="7">
        <f>MIN(E2:E9)</f>
        <v>18831072</v>
      </c>
      <c r="F12" s="7">
        <f>MIN(F2:F9)</f>
        <v>20828719.000000004</v>
      </c>
    </row>
    <row r="13" spans="1:15" x14ac:dyDescent="0.2">
      <c r="A13" t="s">
        <v>390</v>
      </c>
      <c r="B13" s="7">
        <f>_xlfn.PERCENTILE.EXC(B2:B9,0.2)</f>
        <v>49136245.200000003</v>
      </c>
      <c r="C13" s="7">
        <f>_xlfn.PERCENTILE.EXC(C2:C9,0.2)</f>
        <v>1285850.3999999999</v>
      </c>
      <c r="D13" s="7">
        <f>_xlfn.PERCENTILE.EXC(D2:D9,0.2)</f>
        <v>25634413.399999999</v>
      </c>
      <c r="E13" s="7">
        <f>_xlfn.PERCENTILE.EXC(E2:E9,0.2)</f>
        <v>39735512.480000004</v>
      </c>
      <c r="F13" s="7">
        <f>_xlfn.PERCENTILE.EXC(F2:F9,0.2)</f>
        <v>44435878.840000004</v>
      </c>
    </row>
    <row r="14" spans="1:15" x14ac:dyDescent="0.2">
      <c r="A14" t="s">
        <v>391</v>
      </c>
      <c r="B14" s="7">
        <f>_xlfn.PERCENTILE.EXC(B2:B9,0.8)</f>
        <v>665023971.4000001</v>
      </c>
      <c r="C14" s="7">
        <f>_xlfn.PERCENTILE.EXC(C2:C9,0.8)</f>
        <v>262121251.20000011</v>
      </c>
      <c r="D14" s="7">
        <f>_xlfn.PERCENTILE.EXC(D2:D9,0.8)</f>
        <v>457221021.30000001</v>
      </c>
      <c r="E14" s="7">
        <f>_xlfn.PERCENTILE.EXC(E2:E9,0.8)</f>
        <v>560150569.92000008</v>
      </c>
      <c r="F14" s="7">
        <f>_xlfn.PERCENTILE.EXC(F2:F9,0.8)</f>
        <v>612587270.66000009</v>
      </c>
    </row>
    <row r="15" spans="1:15" x14ac:dyDescent="0.2">
      <c r="A15" t="s">
        <v>343</v>
      </c>
      <c r="B15" s="7">
        <f>MAX(B2:B9)</f>
        <v>927001485</v>
      </c>
      <c r="C15" s="7">
        <f>MAX(C2:C9)</f>
        <v>672661196</v>
      </c>
      <c r="D15" s="7">
        <f>MAX(D2:D9)</f>
        <v>496170622.5</v>
      </c>
      <c r="E15" s="7">
        <f>MAX(E2:E9)</f>
        <v>754669140</v>
      </c>
      <c r="F15" s="7">
        <f>MAX(F2:F9)</f>
        <v>840835312.5</v>
      </c>
    </row>
    <row r="16" spans="1:15" x14ac:dyDescent="0.2">
      <c r="A16" t="s">
        <v>348</v>
      </c>
      <c r="B16" s="4">
        <f>B14/B13</f>
        <v>13.534285509467461</v>
      </c>
      <c r="C16" s="4">
        <f t="shared" ref="C16:F16" si="4">C14/C13</f>
        <v>203.85050329338478</v>
      </c>
      <c r="D16" s="4">
        <f t="shared" si="4"/>
        <v>17.836219388581757</v>
      </c>
      <c r="E16" s="4">
        <f t="shared" si="4"/>
        <v>14.096976104232695</v>
      </c>
      <c r="F16" s="4">
        <f t="shared" si="4"/>
        <v>13.785870486904047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A615A-9F70-7741-82A2-078F3E6249A1}">
  <dimension ref="A1:B48"/>
  <sheetViews>
    <sheetView zoomScale="108" workbookViewId="0">
      <selection activeCell="C2" sqref="C2"/>
    </sheetView>
  </sheetViews>
  <sheetFormatPr baseColWidth="10" defaultRowHeight="15" x14ac:dyDescent="0.2"/>
  <sheetData>
    <row r="1" spans="1:2" x14ac:dyDescent="0.2">
      <c r="A1" t="s">
        <v>360</v>
      </c>
      <c r="B1" t="s">
        <v>361</v>
      </c>
    </row>
    <row r="2" spans="1:2" x14ac:dyDescent="0.2">
      <c r="A2">
        <v>0</v>
      </c>
      <c r="B2">
        <v>0</v>
      </c>
    </row>
    <row r="3" spans="1:2" x14ac:dyDescent="0.2">
      <c r="A3">
        <v>3.97</v>
      </c>
      <c r="B3">
        <v>1</v>
      </c>
    </row>
    <row r="4" spans="1:2" x14ac:dyDescent="0.2">
      <c r="A4">
        <v>3.97</v>
      </c>
      <c r="B4">
        <v>1</v>
      </c>
    </row>
    <row r="5" spans="1:2" x14ac:dyDescent="0.2">
      <c r="A5">
        <v>4</v>
      </c>
      <c r="B5">
        <v>1</v>
      </c>
    </row>
    <row r="6" spans="1:2" x14ac:dyDescent="0.2">
      <c r="A6">
        <v>4.82</v>
      </c>
      <c r="B6">
        <v>1</v>
      </c>
    </row>
    <row r="7" spans="1:2" x14ac:dyDescent="0.2">
      <c r="A7">
        <v>4.8899999999999997</v>
      </c>
      <c r="B7">
        <v>1</v>
      </c>
    </row>
    <row r="8" spans="1:2" x14ac:dyDescent="0.2">
      <c r="A8">
        <v>4.92</v>
      </c>
      <c r="B8">
        <v>1</v>
      </c>
    </row>
    <row r="9" spans="1:2" x14ac:dyDescent="0.2">
      <c r="A9">
        <v>5.57</v>
      </c>
      <c r="B9">
        <v>1</v>
      </c>
    </row>
    <row r="10" spans="1:2" x14ac:dyDescent="0.2">
      <c r="A10">
        <v>5.57</v>
      </c>
      <c r="B10">
        <v>1</v>
      </c>
    </row>
    <row r="11" spans="1:2" x14ac:dyDescent="0.2">
      <c r="A11">
        <v>5.69</v>
      </c>
      <c r="B11">
        <v>1</v>
      </c>
    </row>
    <row r="12" spans="1:2" x14ac:dyDescent="0.2">
      <c r="A12">
        <v>6.19</v>
      </c>
      <c r="B12">
        <v>1</v>
      </c>
    </row>
    <row r="13" spans="1:2" x14ac:dyDescent="0.2">
      <c r="A13">
        <v>6.29</v>
      </c>
      <c r="B13">
        <v>1</v>
      </c>
    </row>
    <row r="14" spans="1:2" x14ac:dyDescent="0.2">
      <c r="A14">
        <v>6.49</v>
      </c>
      <c r="B14">
        <v>1</v>
      </c>
    </row>
    <row r="15" spans="1:2" x14ac:dyDescent="0.2">
      <c r="A15">
        <v>6.84</v>
      </c>
      <c r="B15">
        <v>1</v>
      </c>
    </row>
    <row r="16" spans="1:2" x14ac:dyDescent="0.2">
      <c r="A16">
        <v>6.86</v>
      </c>
      <c r="B16">
        <v>1</v>
      </c>
    </row>
    <row r="17" spans="1:2" x14ac:dyDescent="0.2">
      <c r="A17">
        <v>7.01</v>
      </c>
      <c r="B17">
        <v>1</v>
      </c>
    </row>
    <row r="18" spans="1:2" x14ac:dyDescent="0.2">
      <c r="A18">
        <v>7.15</v>
      </c>
      <c r="B18">
        <v>1</v>
      </c>
    </row>
    <row r="19" spans="1:2" x14ac:dyDescent="0.2">
      <c r="A19">
        <v>7.15</v>
      </c>
      <c r="B19">
        <v>1</v>
      </c>
    </row>
    <row r="20" spans="1:2" x14ac:dyDescent="0.2">
      <c r="A20">
        <v>7.26</v>
      </c>
      <c r="B20">
        <v>1</v>
      </c>
    </row>
    <row r="21" spans="1:2" x14ac:dyDescent="0.2">
      <c r="A21">
        <v>7.43</v>
      </c>
      <c r="B21">
        <v>1</v>
      </c>
    </row>
    <row r="22" spans="1:2" x14ac:dyDescent="0.2">
      <c r="A22">
        <v>7.66</v>
      </c>
      <c r="B22">
        <v>1</v>
      </c>
    </row>
    <row r="23" spans="1:2" x14ac:dyDescent="0.2">
      <c r="A23">
        <v>7.74</v>
      </c>
      <c r="B23">
        <v>1</v>
      </c>
    </row>
    <row r="24" spans="1:2" x14ac:dyDescent="0.2">
      <c r="A24">
        <v>7.83</v>
      </c>
      <c r="B24">
        <v>1</v>
      </c>
    </row>
    <row r="25" spans="1:2" x14ac:dyDescent="0.2">
      <c r="A25">
        <v>7.95</v>
      </c>
      <c r="B25">
        <v>1</v>
      </c>
    </row>
    <row r="26" spans="1:2" x14ac:dyDescent="0.2">
      <c r="A26">
        <v>8.1999999999999993</v>
      </c>
      <c r="B26">
        <v>1</v>
      </c>
    </row>
    <row r="27" spans="1:2" x14ac:dyDescent="0.2">
      <c r="A27">
        <v>8.26</v>
      </c>
      <c r="B27">
        <v>1</v>
      </c>
    </row>
    <row r="28" spans="1:2" x14ac:dyDescent="0.2">
      <c r="A28">
        <v>8.3699999999999992</v>
      </c>
      <c r="B28">
        <v>1</v>
      </c>
    </row>
    <row r="29" spans="1:2" x14ac:dyDescent="0.2">
      <c r="A29">
        <v>8.64</v>
      </c>
      <c r="B29">
        <v>1</v>
      </c>
    </row>
    <row r="30" spans="1:2" x14ac:dyDescent="0.2">
      <c r="A30">
        <v>9.24</v>
      </c>
      <c r="B30">
        <v>1</v>
      </c>
    </row>
    <row r="31" spans="1:2" x14ac:dyDescent="0.2">
      <c r="A31">
        <v>9.57</v>
      </c>
      <c r="B31">
        <v>1</v>
      </c>
    </row>
    <row r="32" spans="1:2" x14ac:dyDescent="0.2">
      <c r="A32">
        <v>9.76</v>
      </c>
      <c r="B32">
        <v>1</v>
      </c>
    </row>
    <row r="33" spans="1:2" x14ac:dyDescent="0.2">
      <c r="A33">
        <v>9.85</v>
      </c>
      <c r="B33">
        <v>1</v>
      </c>
    </row>
    <row r="34" spans="1:2" x14ac:dyDescent="0.2">
      <c r="A34">
        <v>10.14</v>
      </c>
      <c r="B34">
        <v>1</v>
      </c>
    </row>
    <row r="35" spans="1:2" x14ac:dyDescent="0.2">
      <c r="A35">
        <v>10.199999999999999</v>
      </c>
      <c r="B35">
        <v>1</v>
      </c>
    </row>
    <row r="36" spans="1:2" x14ac:dyDescent="0.2">
      <c r="A36">
        <v>10.23</v>
      </c>
      <c r="B36">
        <v>1</v>
      </c>
    </row>
    <row r="37" spans="1:2" x14ac:dyDescent="0.2">
      <c r="A37">
        <v>10.31</v>
      </c>
      <c r="B37">
        <v>1</v>
      </c>
    </row>
    <row r="38" spans="1:2" x14ac:dyDescent="0.2">
      <c r="A38" s="1">
        <v>10.68</v>
      </c>
      <c r="B38">
        <v>1</v>
      </c>
    </row>
    <row r="39" spans="1:2" x14ac:dyDescent="0.2">
      <c r="A39" s="1">
        <v>11.02</v>
      </c>
      <c r="B39">
        <v>1</v>
      </c>
    </row>
    <row r="40" spans="1:2" x14ac:dyDescent="0.2">
      <c r="A40" s="1">
        <v>11.02</v>
      </c>
      <c r="B40">
        <v>1</v>
      </c>
    </row>
    <row r="41" spans="1:2" x14ac:dyDescent="0.2">
      <c r="A41" s="1">
        <v>11.57</v>
      </c>
      <c r="B41">
        <v>1</v>
      </c>
    </row>
    <row r="42" spans="1:2" x14ac:dyDescent="0.2">
      <c r="A42" s="1">
        <v>11.86</v>
      </c>
      <c r="B42">
        <v>1</v>
      </c>
    </row>
    <row r="43" spans="1:2" x14ac:dyDescent="0.2">
      <c r="A43" s="1">
        <v>11.88</v>
      </c>
      <c r="B43">
        <v>1</v>
      </c>
    </row>
    <row r="44" spans="1:2" x14ac:dyDescent="0.2">
      <c r="A44" s="1">
        <v>12.13</v>
      </c>
      <c r="B44">
        <v>1</v>
      </c>
    </row>
    <row r="45" spans="1:2" x14ac:dyDescent="0.2">
      <c r="A45" s="1">
        <v>12.86</v>
      </c>
      <c r="B45">
        <v>1</v>
      </c>
    </row>
    <row r="46" spans="1:2" x14ac:dyDescent="0.2">
      <c r="A46">
        <v>13.95</v>
      </c>
      <c r="B46">
        <v>1</v>
      </c>
    </row>
    <row r="47" spans="1:2" x14ac:dyDescent="0.2">
      <c r="A47">
        <v>14.47</v>
      </c>
      <c r="B47">
        <v>1</v>
      </c>
    </row>
    <row r="48" spans="1:2" x14ac:dyDescent="0.2">
      <c r="A48">
        <v>15</v>
      </c>
      <c r="B48">
        <v>0</v>
      </c>
    </row>
  </sheetData>
  <sortState xmlns:xlrd2="http://schemas.microsoft.com/office/spreadsheetml/2017/richdata2" ref="A2:B48">
    <sortCondition ref="A1:A4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LCMS_cali</vt:lpstr>
      <vt:lpstr>Frac1</vt:lpstr>
      <vt:lpstr>Frac2</vt:lpstr>
      <vt:lpstr>IS_mix_nuc</vt:lpstr>
      <vt:lpstr>IS_mix_AA</vt:lpstr>
      <vt:lpstr>IS_mix_polar</vt:lpstr>
      <vt:lpstr>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2021-04-18T23:56:00Z</dcterms:created>
  <dcterms:modified xsi:type="dcterms:W3CDTF">2021-05-12T00:06:31Z</dcterms:modified>
</cp:coreProperties>
</file>