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143B-2xGOT-KO_Atpenin/v2/"/>
    </mc:Choice>
  </mc:AlternateContent>
  <xr:revisionPtr revIDLastSave="0" documentId="13_ncr:1_{C663E724-4D6D-CC40-8B50-AAF9C371E728}" xr6:coauthVersionLast="45" xr6:coauthVersionMax="45" xr10:uidLastSave="{00000000-0000-0000-0000-000000000000}"/>
  <bookViews>
    <workbookView xWindow="0" yWindow="680" windowWidth="23280" windowHeight="165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1" l="1"/>
  <c r="Q48" i="1"/>
  <c r="Q43" i="1"/>
  <c r="Q38" i="1"/>
  <c r="Q25" i="1"/>
  <c r="Q20" i="1"/>
  <c r="Q15" i="1"/>
  <c r="Q10" i="1"/>
  <c r="P7" i="1"/>
  <c r="P35" i="1"/>
  <c r="Q52" i="1"/>
  <c r="Q51" i="1"/>
  <c r="Q50" i="1"/>
  <c r="Q47" i="1"/>
  <c r="Q46" i="1"/>
  <c r="Q45" i="1"/>
  <c r="Q42" i="1"/>
  <c r="Q41" i="1"/>
  <c r="Q40" i="1"/>
  <c r="Q37" i="1"/>
  <c r="Q36" i="1"/>
  <c r="Q35" i="1"/>
  <c r="Q24" i="1"/>
  <c r="Q23" i="1"/>
  <c r="Q22" i="1"/>
  <c r="Q19" i="1"/>
  <c r="Q18" i="1"/>
  <c r="Q17" i="1"/>
  <c r="Q14" i="1"/>
  <c r="Q13" i="1"/>
  <c r="Q12" i="1"/>
  <c r="Q8" i="1"/>
  <c r="Q9" i="1"/>
  <c r="Q7" i="1"/>
  <c r="P52" i="1"/>
  <c r="P51" i="1"/>
  <c r="P50" i="1"/>
  <c r="P47" i="1"/>
  <c r="P46" i="1"/>
  <c r="P45" i="1"/>
  <c r="P42" i="1"/>
  <c r="P41" i="1"/>
  <c r="P40" i="1"/>
  <c r="P37" i="1"/>
  <c r="P36" i="1"/>
  <c r="P24" i="1"/>
  <c r="P23" i="1"/>
  <c r="P22" i="1"/>
  <c r="P19" i="1"/>
  <c r="P18" i="1"/>
  <c r="P17" i="1"/>
  <c r="P14" i="1"/>
  <c r="P13" i="1"/>
  <c r="P12" i="1"/>
  <c r="P9" i="1"/>
  <c r="P8" i="1"/>
  <c r="O52" i="1"/>
  <c r="O51" i="1"/>
  <c r="O50" i="1"/>
  <c r="O47" i="1"/>
  <c r="O46" i="1"/>
  <c r="O45" i="1"/>
  <c r="O42" i="1"/>
  <c r="O41" i="1"/>
  <c r="O40" i="1"/>
  <c r="O37" i="1"/>
  <c r="O36" i="1"/>
  <c r="O35" i="1"/>
  <c r="O24" i="1"/>
  <c r="O23" i="1"/>
  <c r="O22" i="1"/>
  <c r="O19" i="1"/>
  <c r="O18" i="1"/>
  <c r="O17" i="1"/>
  <c r="O14" i="1"/>
  <c r="O13" i="1"/>
  <c r="O12" i="1"/>
  <c r="O9" i="1"/>
  <c r="O8" i="1"/>
  <c r="O7" i="1"/>
  <c r="L53" i="1"/>
  <c r="K53" i="1"/>
  <c r="J53" i="1"/>
  <c r="E53" i="1"/>
  <c r="L48" i="1"/>
  <c r="K48" i="1"/>
  <c r="J48" i="1"/>
  <c r="E48" i="1"/>
  <c r="L43" i="1"/>
  <c r="K43" i="1"/>
  <c r="J43" i="1"/>
  <c r="E43" i="1"/>
  <c r="E38" i="1"/>
  <c r="L38" i="1"/>
  <c r="K38" i="1"/>
  <c r="J38" i="1"/>
  <c r="E33" i="1"/>
  <c r="L33" i="1"/>
  <c r="K33" i="1"/>
  <c r="J33" i="1"/>
  <c r="L25" i="1"/>
  <c r="K25" i="1"/>
  <c r="J25" i="1"/>
  <c r="E25" i="1"/>
  <c r="L20" i="1"/>
  <c r="K20" i="1"/>
  <c r="J20" i="1"/>
  <c r="E20" i="1"/>
  <c r="L15" i="1"/>
  <c r="K15" i="1"/>
  <c r="J15" i="1"/>
  <c r="E15" i="1"/>
  <c r="L10" i="1"/>
  <c r="K10" i="1"/>
  <c r="J10" i="1"/>
  <c r="E10" i="1"/>
  <c r="K5" i="1"/>
  <c r="L5" i="1"/>
  <c r="J5" i="1"/>
  <c r="E5" i="1"/>
</calcChain>
</file>

<file path=xl/sharedStrings.xml><?xml version="1.0" encoding="utf-8"?>
<sst xmlns="http://schemas.openxmlformats.org/spreadsheetml/2006/main" count="224" uniqueCount="78">
  <si>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</si>
  <si>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</si>
  <si>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</si>
  <si>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</si>
  <si>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</si>
  <si>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</si>
  <si>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</si>
  <si>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</si>
  <si>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</si>
  <si>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</si>
  <si>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</si>
  <si>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</si>
  <si>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</si>
  <si>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0uM-Atp_1</t>
  </si>
  <si>
    <t>0uM-Atp_2</t>
  </si>
  <si>
    <t>0uM-Atp_3</t>
  </si>
  <si>
    <t>1uM-Atp_1</t>
  </si>
  <si>
    <t>1uM-Atp_2</t>
  </si>
  <si>
    <t>1uM-Atp_3</t>
  </si>
  <si>
    <t>5uM-Atp-Pyr_1</t>
  </si>
  <si>
    <t>5uM-Atp-Pyr_2</t>
  </si>
  <si>
    <t>5uM-Atp-Pyr_3</t>
  </si>
  <si>
    <t>5uM-Atp_1</t>
  </si>
  <si>
    <t>5uM-Atp_2</t>
  </si>
  <si>
    <t>5uM-Atp_3</t>
  </si>
  <si>
    <t>t0_1</t>
  </si>
  <si>
    <t>t0_2</t>
  </si>
  <si>
    <t>t0_3</t>
  </si>
  <si>
    <t>143B-GOT-DKO_Atpenin-sensitivity</t>
  </si>
  <si>
    <t>143B-SLC1A3_Atpenin-sensitivity</t>
  </si>
  <si>
    <t>143B-GOT-DKO_Atpenin-sensitivity_0uM-Atp_1_ 7 Apr 2022_01.#m4</t>
  </si>
  <si>
    <t>143B-GOT-DKO_Atpenin-sensitivity_0uM-Atp_2_ 7 Apr 2022_01.#m4</t>
  </si>
  <si>
    <t>143B-GOT-DKO_Atpenin-sensitivity_0uM-Atp_3_ 7 Apr 2022_01.#m4</t>
  </si>
  <si>
    <t>143B-GOT-DKO_Atpenin-sensitivity_1uM-Atp_1_ 7 Apr 2022_01.#m4</t>
  </si>
  <si>
    <t>143B-GOT-DKO_Atpenin-sensitivity_1uM-Atp_2_ 7 Apr 2022_01.#m4</t>
  </si>
  <si>
    <t>143B-GOT-DKO_Atpenin-sensitivity_1uM-Atp_3_ 7 Apr 2022_01.#m4</t>
  </si>
  <si>
    <t>143B-GOT-DKO_Atpenin-sensitivity_5uM-Atp-Pyr_1_ 7 Apr 2022_01.#m4</t>
  </si>
  <si>
    <t>143B-GOT-DKO_Atpenin-sensitivity_5uM-Atp-Pyr_2_ 7 Apr 2022_01.#m4</t>
  </si>
  <si>
    <t>143B-GOT-DKO_Atpenin-sensitivity_5uM-Atp-Pyr_3_ 7 Apr 2022_01.#m4</t>
  </si>
  <si>
    <t>143B-GOT-DKO_Atpenin-sensitivity_5uM-Atp_1_ 7 Apr 2022_01.#m4</t>
  </si>
  <si>
    <t>143B-GOT-DKO_Atpenin-sensitivity_5uM-Atp_2_ 7 Apr 2022_01.#m4</t>
  </si>
  <si>
    <t>143B-GOT-DKO_Atpenin-sensitivity_5uM-Atp_3_ 7 Apr 2022_01.#m4</t>
  </si>
  <si>
    <t>143B-GOT-DKO_Atpenin-sensitivity_t0_1_ 1 Apr 2022_01.#m4</t>
  </si>
  <si>
    <t>143B-GOT-DKO_Atpenin-sensitivity_t0_2_ 1 Apr 2022_01.#m4</t>
  </si>
  <si>
    <t>143B-GOT-DKO_Atpenin-sensitivity_t0_3_ 1 Apr 2022_01.#m4</t>
  </si>
  <si>
    <t>143B-SLC1A3_Atpenin-sensitivity_0uM-Atp_1_ 6 Apr 2022_01.#m4</t>
  </si>
  <si>
    <t>143B-SLC1A3_Atpenin-sensitivity_0uM-Atp_2_ 6 Apr 2022_01.#m4</t>
  </si>
  <si>
    <t>143B-SLC1A3_Atpenin-sensitivity_0uM-Atp_3_ 6 Apr 2022_01.#m4</t>
  </si>
  <si>
    <t>143B-SLC1A3_Atpenin-sensitivity_1uM-Atp_1_ 6 Apr 2022_01.#m4</t>
  </si>
  <si>
    <t>143B-SLC1A3_Atpenin-sensitivity_1uM-Atp_2_ 6 Apr 2022_01.#m4</t>
  </si>
  <si>
    <t>143B-SLC1A3_Atpenin-sensitivity_1uM-Atp_3_ 6 Apr 2022_01.#m4</t>
  </si>
  <si>
    <t>143B-SLC1A3_Atpenin-sensitivity_5uM-Atp-Pyr_1_ 6 Apr 2022_01.#m4</t>
  </si>
  <si>
    <t>143B-SLC1A3_Atpenin-sensitivity_5uM-Atp-Pyr_2_ 6 Apr 2022_01.#m4</t>
  </si>
  <si>
    <t>143B-SLC1A3_Atpenin-sensitivity_5uM-Atp-Pyr_3_ 6 Apr 2022_01.#m4</t>
  </si>
  <si>
    <t>143B-SLC1A3_Atpenin-sensitivity_5uM-Atp_1_ 6 Apr 2022_01.#m4</t>
  </si>
  <si>
    <t>143B-SLC1A3_Atpenin-sensitivity_5uM-Atp_2_ 6 Apr 2022_01.#m4</t>
  </si>
  <si>
    <t>143B-SLC1A3_Atpenin-sensitivity_5uM-Atp_3_ 6 Apr 2022_01.#m4</t>
  </si>
  <si>
    <t>143B-SLC1A3_Atpenin-sensitivity_t0_1_ 1 Apr 2022_01.#m4</t>
  </si>
  <si>
    <t>143B-SLC1A3_Atpenin-sensitivity_t0_2_ 1 Apr 2022_01.#m4</t>
  </si>
  <si>
    <t>143B-SLC1A3_Atpenin-sensitivity_t0_3_ 1 Apr 2022_01.#m4</t>
  </si>
  <si>
    <t>Volumetric,  1000  uL</t>
  </si>
  <si>
    <t>Volumetric,  2000  uL</t>
  </si>
  <si>
    <t>Avg</t>
  </si>
  <si>
    <t>Delta time</t>
  </si>
  <si>
    <t>Fold cells</t>
  </si>
  <si>
    <t>Prlfr</t>
  </si>
  <si>
    <t>Genotype</t>
  </si>
  <si>
    <t>WT</t>
  </si>
  <si>
    <t>DKO</t>
  </si>
  <si>
    <t>Cell_line</t>
  </si>
  <si>
    <t>143B SLC1A3</t>
  </si>
  <si>
    <t>Atpenin</t>
  </si>
  <si>
    <t>Pyruvate</t>
  </si>
  <si>
    <t>Treatment</t>
  </si>
  <si>
    <t>0 μM</t>
  </si>
  <si>
    <t>1 μM</t>
  </si>
  <si>
    <t>5 μM</t>
  </si>
  <si>
    <t>5 μM + 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</si>
</sst>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workbookViewId="0">
      <selection activeCell="M26" sqref="M26"/>
    </sheetView>
  </sheetViews>
  <sheetFormatPr baseColWidth="10" defaultColWidth="8.83203125" defaultRowHeight="15" x14ac:dyDescent="0.2"/>
  <cols>
    <col min="1" max="1" width="12.6640625" bestFit="1" customWidth="1"/>
    <col min="2" max="2" width="28.1640625" bestFit="1" customWidth="1"/>
    <col min="5" max="5" width="17.66406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6" t="s">
        <v>63</v>
      </c>
      <c r="P1" s="6" t="s">
        <v>64</v>
      </c>
      <c r="Q1" s="6" t="s">
        <v>65</v>
      </c>
    </row>
    <row r="2" spans="1:17" x14ac:dyDescent="0.2">
      <c r="A2" t="s">
        <v>25</v>
      </c>
      <c r="B2" t="s">
        <v>29</v>
      </c>
      <c r="C2" t="s">
        <v>57</v>
      </c>
      <c r="D2" t="s">
        <v>61</v>
      </c>
      <c r="E2" s="2">
        <v>44652.76666666667</v>
      </c>
      <c r="F2">
        <v>3356</v>
      </c>
      <c r="G2">
        <v>3371</v>
      </c>
      <c r="H2">
        <v>1303</v>
      </c>
      <c r="I2">
        <v>30466</v>
      </c>
      <c r="J2">
        <v>25390</v>
      </c>
      <c r="K2">
        <v>4202</v>
      </c>
      <c r="L2">
        <v>3953</v>
      </c>
      <c r="M2">
        <v>1515</v>
      </c>
    </row>
    <row r="3" spans="1:17" x14ac:dyDescent="0.2">
      <c r="A3" t="s">
        <v>26</v>
      </c>
      <c r="B3" t="s">
        <v>29</v>
      </c>
      <c r="C3" t="s">
        <v>58</v>
      </c>
      <c r="D3" t="s">
        <v>61</v>
      </c>
      <c r="E3" s="2">
        <v>44652.768055555563</v>
      </c>
      <c r="F3">
        <v>3306</v>
      </c>
      <c r="G3">
        <v>3322</v>
      </c>
      <c r="H3">
        <v>1303</v>
      </c>
      <c r="I3">
        <v>30466</v>
      </c>
      <c r="J3">
        <v>25030</v>
      </c>
      <c r="K3">
        <v>4235</v>
      </c>
      <c r="L3">
        <v>3968</v>
      </c>
      <c r="M3">
        <v>1463</v>
      </c>
    </row>
    <row r="4" spans="1:17" x14ac:dyDescent="0.2">
      <c r="A4" t="s">
        <v>27</v>
      </c>
      <c r="B4" t="s">
        <v>29</v>
      </c>
      <c r="C4" t="s">
        <v>59</v>
      </c>
      <c r="D4" t="s">
        <v>61</v>
      </c>
      <c r="E4" s="2">
        <v>44652.768750000003</v>
      </c>
      <c r="F4">
        <v>3213</v>
      </c>
      <c r="G4">
        <v>3227</v>
      </c>
      <c r="H4">
        <v>1303</v>
      </c>
      <c r="I4">
        <v>30466</v>
      </c>
      <c r="J4">
        <v>24160</v>
      </c>
      <c r="K4">
        <v>4259</v>
      </c>
      <c r="L4">
        <v>3997</v>
      </c>
      <c r="M4">
        <v>1451</v>
      </c>
    </row>
    <row r="5" spans="1:17" x14ac:dyDescent="0.2">
      <c r="A5" t="s">
        <v>62</v>
      </c>
      <c r="E5" s="2">
        <f>E2</f>
        <v>44652.76666666667</v>
      </c>
      <c r="J5" s="5">
        <f>AVERAGE(J2:J4)</f>
        <v>24860</v>
      </c>
      <c r="K5" s="5">
        <f t="shared" ref="K5:L5" si="0">AVERAGE(K2:K4)</f>
        <v>4232</v>
      </c>
      <c r="L5" s="5">
        <f t="shared" si="0"/>
        <v>3972.6666666666665</v>
      </c>
    </row>
    <row r="7" spans="1:17" x14ac:dyDescent="0.2">
      <c r="A7" t="s">
        <v>13</v>
      </c>
      <c r="B7" t="s">
        <v>29</v>
      </c>
      <c r="C7" t="s">
        <v>45</v>
      </c>
      <c r="D7" t="s">
        <v>60</v>
      </c>
      <c r="E7" s="2">
        <v>44657.625694444447</v>
      </c>
      <c r="F7">
        <v>31441</v>
      </c>
      <c r="G7">
        <v>33746</v>
      </c>
      <c r="H7">
        <v>1004</v>
      </c>
      <c r="I7">
        <v>20218</v>
      </c>
      <c r="J7">
        <v>2072000</v>
      </c>
      <c r="K7">
        <v>3473</v>
      </c>
      <c r="L7">
        <v>3267</v>
      </c>
      <c r="M7">
        <v>1235</v>
      </c>
      <c r="O7" s="3">
        <f>E10-$E$5</f>
        <v>4.859027777776646</v>
      </c>
      <c r="P7" s="4">
        <f>J7/$J$5</f>
        <v>83.346741753821405</v>
      </c>
      <c r="Q7" s="3">
        <f>LOG(P7,2)/O7</f>
        <v>1.3132367601587542</v>
      </c>
    </row>
    <row r="8" spans="1:17" x14ac:dyDescent="0.2">
      <c r="A8" t="s">
        <v>14</v>
      </c>
      <c r="B8" t="s">
        <v>29</v>
      </c>
      <c r="C8" t="s">
        <v>46</v>
      </c>
      <c r="D8" t="s">
        <v>60</v>
      </c>
      <c r="E8" s="2">
        <v>44657.626388888893</v>
      </c>
      <c r="F8">
        <v>30703</v>
      </c>
      <c r="G8">
        <v>32971</v>
      </c>
      <c r="H8">
        <v>1004</v>
      </c>
      <c r="I8">
        <v>20218</v>
      </c>
      <c r="J8">
        <v>2022000</v>
      </c>
      <c r="K8">
        <v>3382</v>
      </c>
      <c r="L8">
        <v>3174</v>
      </c>
      <c r="M8">
        <v>1227</v>
      </c>
      <c r="O8" s="3">
        <f>E10-$E$5</f>
        <v>4.859027777776646</v>
      </c>
      <c r="P8" s="4">
        <f t="shared" ref="P8:P9" si="1">J8/$J$5</f>
        <v>81.33547868061143</v>
      </c>
      <c r="Q8" s="3">
        <f t="shared" ref="Q8:Q9" si="2">LOG(P8,2)/O8</f>
        <v>1.3059840735318702</v>
      </c>
    </row>
    <row r="9" spans="1:17" x14ac:dyDescent="0.2">
      <c r="A9" t="s">
        <v>15</v>
      </c>
      <c r="B9" t="s">
        <v>29</v>
      </c>
      <c r="C9" t="s">
        <v>47</v>
      </c>
      <c r="D9" t="s">
        <v>60</v>
      </c>
      <c r="E9" s="2">
        <v>44657.626388888893</v>
      </c>
      <c r="F9">
        <v>27661</v>
      </c>
      <c r="G9">
        <v>29614</v>
      </c>
      <c r="H9">
        <v>1004</v>
      </c>
      <c r="I9">
        <v>20218</v>
      </c>
      <c r="J9">
        <v>1915000</v>
      </c>
      <c r="K9">
        <v>3528</v>
      </c>
      <c r="L9">
        <v>3325</v>
      </c>
      <c r="M9">
        <v>1251</v>
      </c>
      <c r="O9" s="3">
        <f>E10-$E$5</f>
        <v>4.859027777776646</v>
      </c>
      <c r="P9" s="4">
        <f>J9/$J$5</f>
        <v>77.031375703942075</v>
      </c>
      <c r="Q9" s="3">
        <f t="shared" si="2"/>
        <v>1.2898412135446431</v>
      </c>
    </row>
    <row r="10" spans="1:17" x14ac:dyDescent="0.2">
      <c r="A10" t="s">
        <v>62</v>
      </c>
      <c r="E10" s="2">
        <f>$E$7</f>
        <v>44657.625694444447</v>
      </c>
      <c r="J10" s="5">
        <f>AVERAGE(J7:J9)</f>
        <v>2003000</v>
      </c>
      <c r="K10" s="5">
        <f t="shared" ref="K10" si="3">AVERAGE(K7:K9)</f>
        <v>3461</v>
      </c>
      <c r="L10" s="5">
        <f t="shared" ref="L10" si="4">AVERAGE(L7:L9)</f>
        <v>3255.3333333333335</v>
      </c>
      <c r="Q10" s="3">
        <f>AVERAGE(Q7:Q9)</f>
        <v>1.3030206824117558</v>
      </c>
    </row>
    <row r="12" spans="1:17" x14ac:dyDescent="0.2">
      <c r="A12" t="s">
        <v>16</v>
      </c>
      <c r="B12" t="s">
        <v>29</v>
      </c>
      <c r="C12" t="s">
        <v>48</v>
      </c>
      <c r="D12" t="s">
        <v>60</v>
      </c>
      <c r="E12" s="2">
        <v>44657.62777777778</v>
      </c>
      <c r="F12">
        <v>20789</v>
      </c>
      <c r="G12">
        <v>22031</v>
      </c>
      <c r="H12">
        <v>1004</v>
      </c>
      <c r="I12">
        <v>20218</v>
      </c>
      <c r="J12">
        <v>1618000</v>
      </c>
      <c r="K12">
        <v>3750</v>
      </c>
      <c r="L12">
        <v>3553</v>
      </c>
      <c r="M12">
        <v>1330</v>
      </c>
      <c r="O12" s="3">
        <f>E15-$E$5</f>
        <v>4.859027777776646</v>
      </c>
      <c r="P12" s="4">
        <f>J12/$J$5</f>
        <v>65.084473049074816</v>
      </c>
      <c r="Q12" s="3">
        <f>LOG(P12,2)/O12</f>
        <v>1.239803881900988</v>
      </c>
    </row>
    <row r="13" spans="1:17" x14ac:dyDescent="0.2">
      <c r="A13" t="s">
        <v>17</v>
      </c>
      <c r="B13" t="s">
        <v>29</v>
      </c>
      <c r="C13" t="s">
        <v>49</v>
      </c>
      <c r="D13" t="s">
        <v>60</v>
      </c>
      <c r="E13" s="2">
        <v>44657.628472222219</v>
      </c>
      <c r="F13">
        <v>20977</v>
      </c>
      <c r="G13">
        <v>22238</v>
      </c>
      <c r="H13">
        <v>1004</v>
      </c>
      <c r="I13">
        <v>20218</v>
      </c>
      <c r="J13">
        <v>1646000</v>
      </c>
      <c r="K13">
        <v>3731</v>
      </c>
      <c r="L13">
        <v>3526</v>
      </c>
      <c r="M13">
        <v>1331</v>
      </c>
      <c r="O13" s="3">
        <f>E15-$E$5</f>
        <v>4.859027777776646</v>
      </c>
      <c r="P13" s="4">
        <f t="shared" ref="P13:P14" si="5">J13/$J$5</f>
        <v>66.210780370072399</v>
      </c>
      <c r="Q13" s="3">
        <f t="shared" ref="Q13:Q14" si="6">LOG(P13,2)/O13</f>
        <v>1.2448980548762607</v>
      </c>
    </row>
    <row r="14" spans="1:17" x14ac:dyDescent="0.2">
      <c r="A14" t="s">
        <v>18</v>
      </c>
      <c r="B14" t="s">
        <v>29</v>
      </c>
      <c r="C14" t="s">
        <v>50</v>
      </c>
      <c r="D14" t="s">
        <v>60</v>
      </c>
      <c r="E14" s="2">
        <v>44657.629166666673</v>
      </c>
      <c r="F14">
        <v>17360</v>
      </c>
      <c r="G14">
        <v>18262</v>
      </c>
      <c r="H14">
        <v>1004</v>
      </c>
      <c r="I14">
        <v>20218</v>
      </c>
      <c r="J14">
        <v>1374000</v>
      </c>
      <c r="K14">
        <v>3902</v>
      </c>
      <c r="L14">
        <v>3719</v>
      </c>
      <c r="M14">
        <v>1360</v>
      </c>
      <c r="O14" s="3">
        <f>E15-$E$5</f>
        <v>4.859027777776646</v>
      </c>
      <c r="P14" s="4">
        <f>J14/$J$5</f>
        <v>55.269509251810135</v>
      </c>
      <c r="Q14" s="3">
        <f t="shared" si="6"/>
        <v>1.1912695630212993</v>
      </c>
    </row>
    <row r="15" spans="1:17" x14ac:dyDescent="0.2">
      <c r="A15" t="s">
        <v>62</v>
      </c>
      <c r="E15" s="2">
        <f>$E$7</f>
        <v>44657.625694444447</v>
      </c>
      <c r="J15" s="5">
        <f>AVERAGE(J12:J14)</f>
        <v>1546000</v>
      </c>
      <c r="K15" s="5">
        <f t="shared" ref="K15" si="7">AVERAGE(K12:K14)</f>
        <v>3794.3333333333335</v>
      </c>
      <c r="L15" s="5">
        <f t="shared" ref="L15" si="8">AVERAGE(L12:L14)</f>
        <v>3599.3333333333335</v>
      </c>
      <c r="Q15" s="3">
        <f>AVERAGE(Q12:Q14)</f>
        <v>1.2253238332661827</v>
      </c>
    </row>
    <row r="17" spans="1:17" x14ac:dyDescent="0.2">
      <c r="A17" t="s">
        <v>22</v>
      </c>
      <c r="B17" t="s">
        <v>29</v>
      </c>
      <c r="C17" t="s">
        <v>54</v>
      </c>
      <c r="D17" t="s">
        <v>60</v>
      </c>
      <c r="E17" s="2">
        <v>44657.629861111112</v>
      </c>
      <c r="F17">
        <v>13618</v>
      </c>
      <c r="G17">
        <v>14172</v>
      </c>
      <c r="H17">
        <v>1004</v>
      </c>
      <c r="I17">
        <v>20218</v>
      </c>
      <c r="J17">
        <v>1033000</v>
      </c>
      <c r="K17">
        <v>4071</v>
      </c>
      <c r="L17">
        <v>3841</v>
      </c>
      <c r="M17">
        <v>1481</v>
      </c>
      <c r="O17" s="3">
        <f>E20-$E$5</f>
        <v>4.859027777776646</v>
      </c>
      <c r="P17" s="4">
        <f>J17/$J$5</f>
        <v>41.5526950925181</v>
      </c>
      <c r="Q17" s="3">
        <f>LOG(P17,2)/O17</f>
        <v>1.1065732474671308</v>
      </c>
    </row>
    <row r="18" spans="1:17" x14ac:dyDescent="0.2">
      <c r="A18" t="s">
        <v>23</v>
      </c>
      <c r="B18" t="s">
        <v>29</v>
      </c>
      <c r="C18" t="s">
        <v>55</v>
      </c>
      <c r="D18" t="s">
        <v>60</v>
      </c>
      <c r="E18" s="2">
        <v>44657.631249999999</v>
      </c>
      <c r="F18">
        <v>15760</v>
      </c>
      <c r="G18">
        <v>16490</v>
      </c>
      <c r="H18">
        <v>1004</v>
      </c>
      <c r="I18">
        <v>20218</v>
      </c>
      <c r="J18">
        <v>1231000</v>
      </c>
      <c r="K18">
        <v>4029</v>
      </c>
      <c r="L18">
        <v>3791</v>
      </c>
      <c r="M18">
        <v>1475</v>
      </c>
      <c r="O18" s="3">
        <f>E20-$E$5</f>
        <v>4.859027777776646</v>
      </c>
      <c r="P18" s="4">
        <f t="shared" ref="P18:P19" si="9">J18/$J$5</f>
        <v>49.517296862429603</v>
      </c>
      <c r="Q18" s="3">
        <f t="shared" ref="Q18:Q19" si="10">LOG(P18,2)/O18</f>
        <v>1.1586393230669618</v>
      </c>
    </row>
    <row r="19" spans="1:17" x14ac:dyDescent="0.2">
      <c r="A19" t="s">
        <v>24</v>
      </c>
      <c r="B19" t="s">
        <v>29</v>
      </c>
      <c r="C19" t="s">
        <v>56</v>
      </c>
      <c r="D19" t="s">
        <v>60</v>
      </c>
      <c r="E19" s="2">
        <v>44657.631944444453</v>
      </c>
      <c r="F19">
        <v>12926</v>
      </c>
      <c r="G19">
        <v>13424</v>
      </c>
      <c r="H19">
        <v>1004</v>
      </c>
      <c r="I19">
        <v>20218</v>
      </c>
      <c r="J19">
        <v>984700</v>
      </c>
      <c r="K19">
        <v>4071</v>
      </c>
      <c r="L19">
        <v>3857</v>
      </c>
      <c r="M19">
        <v>1439</v>
      </c>
      <c r="O19" s="3">
        <f>E20-$E$5</f>
        <v>4.859027777776646</v>
      </c>
      <c r="P19" s="4">
        <f>J19/$J$5</f>
        <v>39.609814963797263</v>
      </c>
      <c r="Q19" s="3">
        <f t="shared" si="10"/>
        <v>1.0923555697519829</v>
      </c>
    </row>
    <row r="20" spans="1:17" x14ac:dyDescent="0.2">
      <c r="A20" t="s">
        <v>62</v>
      </c>
      <c r="E20" s="2">
        <f>$E$7</f>
        <v>44657.625694444447</v>
      </c>
      <c r="J20" s="5">
        <f>AVERAGE(J17:J19)</f>
        <v>1082900</v>
      </c>
      <c r="K20" s="5">
        <f t="shared" ref="K20" si="11">AVERAGE(K17:K19)</f>
        <v>4057</v>
      </c>
      <c r="L20" s="5">
        <f t="shared" ref="L20" si="12">AVERAGE(L17:L19)</f>
        <v>3829.6666666666665</v>
      </c>
      <c r="Q20" s="3">
        <f>AVERAGE(Q17:Q19)</f>
        <v>1.1191893800953585</v>
      </c>
    </row>
    <row r="22" spans="1:17" x14ac:dyDescent="0.2">
      <c r="A22" t="s">
        <v>19</v>
      </c>
      <c r="B22" t="s">
        <v>29</v>
      </c>
      <c r="C22" t="s">
        <v>51</v>
      </c>
      <c r="D22" t="s">
        <v>60</v>
      </c>
      <c r="E22" s="2">
        <v>44657.633333333331</v>
      </c>
      <c r="F22">
        <v>3981</v>
      </c>
      <c r="G22">
        <v>4034</v>
      </c>
      <c r="H22">
        <v>1004</v>
      </c>
      <c r="I22">
        <v>20218</v>
      </c>
      <c r="J22">
        <v>265700</v>
      </c>
      <c r="K22">
        <v>4404</v>
      </c>
      <c r="L22">
        <v>4239</v>
      </c>
      <c r="M22">
        <v>1533</v>
      </c>
      <c r="O22" s="3">
        <f>E25-$E$5</f>
        <v>4.859027777776646</v>
      </c>
      <c r="P22" s="4">
        <f>J22/$J$5</f>
        <v>10.687851971037812</v>
      </c>
      <c r="Q22" s="3">
        <f>LOG(P22,2)/O22</f>
        <v>0.70341232498352146</v>
      </c>
    </row>
    <row r="23" spans="1:17" x14ac:dyDescent="0.2">
      <c r="A23" t="s">
        <v>20</v>
      </c>
      <c r="B23" t="s">
        <v>29</v>
      </c>
      <c r="C23" t="s">
        <v>52</v>
      </c>
      <c r="D23" t="s">
        <v>60</v>
      </c>
      <c r="E23" s="2">
        <v>44657.634027777778</v>
      </c>
      <c r="F23">
        <v>5295</v>
      </c>
      <c r="G23">
        <v>5380</v>
      </c>
      <c r="H23">
        <v>1004</v>
      </c>
      <c r="I23">
        <v>20218</v>
      </c>
      <c r="J23">
        <v>401300</v>
      </c>
      <c r="K23">
        <v>4454</v>
      </c>
      <c r="L23">
        <v>4244</v>
      </c>
      <c r="M23">
        <v>1604</v>
      </c>
      <c r="O23" s="3">
        <f>E25-$E$5</f>
        <v>4.859027777776646</v>
      </c>
      <c r="P23" s="4">
        <f t="shared" ref="P23:P24" si="13">J23/$J$5</f>
        <v>16.142397425583265</v>
      </c>
      <c r="Q23" s="3">
        <f t="shared" ref="Q23:Q24" si="14">LOG(P23,2)/O23</f>
        <v>0.82584071096852407</v>
      </c>
    </row>
    <row r="24" spans="1:17" x14ac:dyDescent="0.2">
      <c r="A24" t="s">
        <v>21</v>
      </c>
      <c r="B24" t="s">
        <v>29</v>
      </c>
      <c r="C24" t="s">
        <v>53</v>
      </c>
      <c r="D24" t="s">
        <v>60</v>
      </c>
      <c r="E24" s="2">
        <v>44657.634722222218</v>
      </c>
      <c r="F24">
        <v>3996</v>
      </c>
      <c r="G24">
        <v>4045</v>
      </c>
      <c r="H24">
        <v>1004</v>
      </c>
      <c r="I24">
        <v>20218</v>
      </c>
      <c r="J24">
        <v>294200</v>
      </c>
      <c r="K24">
        <v>4464</v>
      </c>
      <c r="L24">
        <v>4274</v>
      </c>
      <c r="M24">
        <v>1560</v>
      </c>
      <c r="O24" s="3">
        <f>E25-$E$5</f>
        <v>4.859027777776646</v>
      </c>
      <c r="P24" s="4">
        <f>J24/$J$5</f>
        <v>11.834271922767497</v>
      </c>
      <c r="Q24" s="3">
        <f t="shared" si="14"/>
        <v>0.73366508859945323</v>
      </c>
    </row>
    <row r="25" spans="1:17" x14ac:dyDescent="0.2">
      <c r="A25" t="s">
        <v>62</v>
      </c>
      <c r="E25" s="2">
        <f>$E$7</f>
        <v>44657.625694444447</v>
      </c>
      <c r="J25" s="5">
        <f>AVERAGE(J22:J24)</f>
        <v>320400</v>
      </c>
      <c r="K25" s="5">
        <f t="shared" ref="K25" si="15">AVERAGE(K22:K24)</f>
        <v>4440.666666666667</v>
      </c>
      <c r="L25" s="5">
        <f t="shared" ref="L25" si="16">AVERAGE(L22:L24)</f>
        <v>4252.333333333333</v>
      </c>
      <c r="Q25" s="3">
        <f>AVERAGE(Q22:Q24)</f>
        <v>0.75430604151716629</v>
      </c>
    </row>
    <row r="30" spans="1:17" x14ac:dyDescent="0.2">
      <c r="A30" t="s">
        <v>25</v>
      </c>
      <c r="B30" t="s">
        <v>28</v>
      </c>
      <c r="C30" t="s">
        <v>42</v>
      </c>
      <c r="D30" t="s">
        <v>61</v>
      </c>
      <c r="E30" s="2">
        <v>44652.770138888889</v>
      </c>
      <c r="F30">
        <v>2270</v>
      </c>
      <c r="G30">
        <v>2277</v>
      </c>
      <c r="H30">
        <v>1303</v>
      </c>
      <c r="I30">
        <v>30466</v>
      </c>
      <c r="J30">
        <v>16850</v>
      </c>
      <c r="K30">
        <v>4454</v>
      </c>
      <c r="L30">
        <v>4127</v>
      </c>
      <c r="M30">
        <v>1865</v>
      </c>
      <c r="O30" s="3"/>
    </row>
    <row r="31" spans="1:17" x14ac:dyDescent="0.2">
      <c r="A31" t="s">
        <v>26</v>
      </c>
      <c r="B31" t="s">
        <v>28</v>
      </c>
      <c r="C31" t="s">
        <v>43</v>
      </c>
      <c r="D31" t="s">
        <v>61</v>
      </c>
      <c r="E31" s="2">
        <v>44652.771527777782</v>
      </c>
      <c r="F31">
        <v>2240</v>
      </c>
      <c r="G31">
        <v>2247</v>
      </c>
      <c r="H31">
        <v>1303</v>
      </c>
      <c r="I31">
        <v>30466</v>
      </c>
      <c r="J31">
        <v>16190</v>
      </c>
      <c r="K31">
        <v>4306</v>
      </c>
      <c r="L31">
        <v>4083</v>
      </c>
      <c r="M31">
        <v>1481</v>
      </c>
      <c r="O31" s="3"/>
    </row>
    <row r="32" spans="1:17" x14ac:dyDescent="0.2">
      <c r="A32" t="s">
        <v>27</v>
      </c>
      <c r="B32" t="s">
        <v>28</v>
      </c>
      <c r="C32" t="s">
        <v>44</v>
      </c>
      <c r="D32" t="s">
        <v>61</v>
      </c>
      <c r="E32" s="2">
        <v>44652.772222222222</v>
      </c>
      <c r="F32">
        <v>2254</v>
      </c>
      <c r="G32">
        <v>2263</v>
      </c>
      <c r="H32">
        <v>1303</v>
      </c>
      <c r="I32">
        <v>30466</v>
      </c>
      <c r="J32">
        <v>16210</v>
      </c>
      <c r="K32">
        <v>4731</v>
      </c>
      <c r="L32">
        <v>4412</v>
      </c>
      <c r="M32">
        <v>1757</v>
      </c>
      <c r="O32" s="3"/>
    </row>
    <row r="33" spans="1:17" x14ac:dyDescent="0.2">
      <c r="A33" t="s">
        <v>62</v>
      </c>
      <c r="E33" s="2">
        <f>E2</f>
        <v>44652.76666666667</v>
      </c>
      <c r="J33" s="5">
        <f>AVERAGE(J30:J32)</f>
        <v>16416.666666666668</v>
      </c>
      <c r="K33" s="5">
        <f t="shared" ref="K33" si="17">AVERAGE(K30:K32)</f>
        <v>4497</v>
      </c>
      <c r="L33" s="5">
        <f t="shared" ref="L33" si="18">AVERAGE(L30:L32)</f>
        <v>4207.333333333333</v>
      </c>
    </row>
    <row r="35" spans="1:17" x14ac:dyDescent="0.2">
      <c r="A35" t="s">
        <v>13</v>
      </c>
      <c r="B35" t="s">
        <v>28</v>
      </c>
      <c r="C35" t="s">
        <v>30</v>
      </c>
      <c r="D35" t="s">
        <v>60</v>
      </c>
      <c r="E35" s="2">
        <v>44658.515972222223</v>
      </c>
      <c r="F35">
        <v>15047</v>
      </c>
      <c r="G35">
        <v>15663</v>
      </c>
      <c r="H35">
        <v>1004</v>
      </c>
      <c r="I35">
        <v>20218</v>
      </c>
      <c r="J35">
        <v>1174000</v>
      </c>
      <c r="K35">
        <v>3926</v>
      </c>
      <c r="L35">
        <v>3678</v>
      </c>
      <c r="M35">
        <v>1426</v>
      </c>
      <c r="O35" s="3">
        <f>E38-$E$5</f>
        <v>5.7493055555532919</v>
      </c>
      <c r="P35" s="4">
        <f>J35/$J$33</f>
        <v>71.512690355329937</v>
      </c>
      <c r="Q35" s="3">
        <f>LOG(P35,2)/O35</f>
        <v>1.071455902778506</v>
      </c>
    </row>
    <row r="36" spans="1:17" x14ac:dyDescent="0.2">
      <c r="A36" t="s">
        <v>14</v>
      </c>
      <c r="B36" t="s">
        <v>28</v>
      </c>
      <c r="C36" t="s">
        <v>31</v>
      </c>
      <c r="D36" t="s">
        <v>60</v>
      </c>
      <c r="E36" s="2">
        <v>44658.51666666667</v>
      </c>
      <c r="F36">
        <v>15185</v>
      </c>
      <c r="G36">
        <v>15836</v>
      </c>
      <c r="H36">
        <v>1004</v>
      </c>
      <c r="I36">
        <v>20218</v>
      </c>
      <c r="J36">
        <v>1175000</v>
      </c>
      <c r="K36">
        <v>3805</v>
      </c>
      <c r="L36">
        <v>3565</v>
      </c>
      <c r="M36">
        <v>1379</v>
      </c>
      <c r="O36" s="3">
        <f>E38-$E$5</f>
        <v>5.7493055555532919</v>
      </c>
      <c r="P36" s="4">
        <f t="shared" ref="P36:P37" si="19">J36/$J$33</f>
        <v>71.573604060913695</v>
      </c>
      <c r="Q36" s="3">
        <f t="shared" ref="Q36:Q37" si="20">LOG(P36,2)/O36</f>
        <v>1.0716695543805022</v>
      </c>
    </row>
    <row r="37" spans="1:17" x14ac:dyDescent="0.2">
      <c r="A37" t="s">
        <v>15</v>
      </c>
      <c r="B37" t="s">
        <v>28</v>
      </c>
      <c r="C37" t="s">
        <v>32</v>
      </c>
      <c r="D37" t="s">
        <v>60</v>
      </c>
      <c r="E37" s="2">
        <v>44658.517361111109</v>
      </c>
      <c r="F37">
        <v>14796</v>
      </c>
      <c r="G37">
        <v>15388</v>
      </c>
      <c r="H37">
        <v>1004</v>
      </c>
      <c r="I37">
        <v>20218</v>
      </c>
      <c r="J37">
        <v>1060000</v>
      </c>
      <c r="K37">
        <v>3854</v>
      </c>
      <c r="L37">
        <v>3622</v>
      </c>
      <c r="M37">
        <v>1390</v>
      </c>
      <c r="O37" s="3">
        <f>E38-$E$5</f>
        <v>5.7493055555532919</v>
      </c>
      <c r="P37" s="4">
        <f>J37/$J$33</f>
        <v>64.568527918781726</v>
      </c>
      <c r="Q37" s="3">
        <f t="shared" si="20"/>
        <v>1.0458235647099288</v>
      </c>
    </row>
    <row r="38" spans="1:17" x14ac:dyDescent="0.2">
      <c r="A38" t="s">
        <v>62</v>
      </c>
      <c r="E38" s="2">
        <f>$E$35</f>
        <v>44658.515972222223</v>
      </c>
      <c r="J38" s="5">
        <f>AVERAGE(J35:J37)</f>
        <v>1136333.3333333333</v>
      </c>
      <c r="K38" s="5">
        <f t="shared" ref="K38" si="21">AVERAGE(K35:K37)</f>
        <v>3861.6666666666665</v>
      </c>
      <c r="L38" s="5">
        <f t="shared" ref="L38" si="22">AVERAGE(L35:L37)</f>
        <v>3621.6666666666665</v>
      </c>
      <c r="Q38" s="3">
        <f>AVERAGE(Q35:Q37)</f>
        <v>1.0629830072896456</v>
      </c>
    </row>
    <row r="40" spans="1:17" x14ac:dyDescent="0.2">
      <c r="A40" t="s">
        <v>16</v>
      </c>
      <c r="B40" t="s">
        <v>28</v>
      </c>
      <c r="C40" t="s">
        <v>33</v>
      </c>
      <c r="D40" t="s">
        <v>60</v>
      </c>
      <c r="E40" s="2">
        <v>44658.518055555563</v>
      </c>
      <c r="F40">
        <v>1687</v>
      </c>
      <c r="G40">
        <v>1692</v>
      </c>
      <c r="H40">
        <v>1004</v>
      </c>
      <c r="I40">
        <v>20218</v>
      </c>
      <c r="J40">
        <v>65800</v>
      </c>
      <c r="K40">
        <v>4388</v>
      </c>
      <c r="L40">
        <v>4130</v>
      </c>
      <c r="M40">
        <v>1912</v>
      </c>
      <c r="O40" s="3">
        <f>E43-$E$5</f>
        <v>5.7493055555532919</v>
      </c>
      <c r="P40" s="4">
        <f>J40/$J$33</f>
        <v>4.0081218274111672</v>
      </c>
      <c r="Q40" s="3">
        <f>LOG(P40,2)/O40</f>
        <v>0.34837709367838682</v>
      </c>
    </row>
    <row r="41" spans="1:17" x14ac:dyDescent="0.2">
      <c r="A41" t="s">
        <v>17</v>
      </c>
      <c r="B41" t="s">
        <v>28</v>
      </c>
      <c r="C41" t="s">
        <v>34</v>
      </c>
      <c r="D41" t="s">
        <v>60</v>
      </c>
      <c r="E41" s="2">
        <v>44658.518750000003</v>
      </c>
      <c r="F41">
        <v>1618</v>
      </c>
      <c r="G41">
        <v>1623</v>
      </c>
      <c r="H41">
        <v>1004</v>
      </c>
      <c r="I41">
        <v>20218</v>
      </c>
      <c r="J41">
        <v>69500</v>
      </c>
      <c r="K41">
        <v>4283</v>
      </c>
      <c r="L41">
        <v>3984</v>
      </c>
      <c r="M41">
        <v>1965</v>
      </c>
      <c r="O41" s="3">
        <f>E43-$E$5</f>
        <v>5.7493055555532919</v>
      </c>
      <c r="P41" s="4">
        <f t="shared" ref="P41:P42" si="23">J41/$J$33</f>
        <v>4.2335025380710656</v>
      </c>
      <c r="Q41" s="3">
        <f t="shared" ref="Q41:Q42" si="24">LOG(P41,2)/O41</f>
        <v>0.36210490708350213</v>
      </c>
    </row>
    <row r="42" spans="1:17" x14ac:dyDescent="0.2">
      <c r="A42" t="s">
        <v>18</v>
      </c>
      <c r="B42" t="s">
        <v>28</v>
      </c>
      <c r="C42" t="s">
        <v>35</v>
      </c>
      <c r="D42" t="s">
        <v>60</v>
      </c>
      <c r="E42" s="2">
        <v>44658.519444444442</v>
      </c>
      <c r="F42">
        <v>1765</v>
      </c>
      <c r="G42">
        <v>1771</v>
      </c>
      <c r="H42">
        <v>1004</v>
      </c>
      <c r="I42">
        <v>20218</v>
      </c>
      <c r="J42">
        <v>74900</v>
      </c>
      <c r="K42">
        <v>4380</v>
      </c>
      <c r="L42">
        <v>4038</v>
      </c>
      <c r="M42">
        <v>2066</v>
      </c>
      <c r="O42" s="3">
        <f>E43-$E$5</f>
        <v>5.7493055555532919</v>
      </c>
      <c r="P42" s="4">
        <f>J42/$J$33</f>
        <v>4.5624365482233502</v>
      </c>
      <c r="Q42" s="3">
        <f t="shared" si="24"/>
        <v>0.38088156450843391</v>
      </c>
    </row>
    <row r="43" spans="1:17" x14ac:dyDescent="0.2">
      <c r="A43" t="s">
        <v>62</v>
      </c>
      <c r="E43" s="2">
        <f>$E$35</f>
        <v>44658.515972222223</v>
      </c>
      <c r="J43" s="5">
        <f>AVERAGE(J40:J42)</f>
        <v>70066.666666666672</v>
      </c>
      <c r="K43" s="5">
        <f t="shared" ref="K43" si="25">AVERAGE(K40:K42)</f>
        <v>4350.333333333333</v>
      </c>
      <c r="L43" s="5">
        <f t="shared" ref="L43" si="26">AVERAGE(L40:L42)</f>
        <v>4050.6666666666665</v>
      </c>
      <c r="Q43" s="3">
        <f>AVERAGE(Q40:Q42)</f>
        <v>0.36378785509010764</v>
      </c>
    </row>
    <row r="45" spans="1:17" x14ac:dyDescent="0.2">
      <c r="A45" t="s">
        <v>22</v>
      </c>
      <c r="B45" t="s">
        <v>28</v>
      </c>
      <c r="C45" t="s">
        <v>39</v>
      </c>
      <c r="D45" t="s">
        <v>60</v>
      </c>
      <c r="E45" s="2">
        <v>44658.520138888889</v>
      </c>
      <c r="F45">
        <v>903</v>
      </c>
      <c r="G45">
        <v>904</v>
      </c>
      <c r="H45">
        <v>1004</v>
      </c>
      <c r="I45">
        <v>20218</v>
      </c>
      <c r="J45">
        <v>26600</v>
      </c>
      <c r="K45">
        <v>4720</v>
      </c>
      <c r="L45">
        <v>4095</v>
      </c>
      <c r="M45">
        <v>2585</v>
      </c>
      <c r="O45" s="3">
        <f>E48-$E$5</f>
        <v>5.7493055555532919</v>
      </c>
      <c r="P45" s="4">
        <f>J45/$J$33</f>
        <v>1.6203045685279187</v>
      </c>
      <c r="Q45" s="3">
        <f>LOG(P45,2)/O45</f>
        <v>0.12110419513293742</v>
      </c>
    </row>
    <row r="46" spans="1:17" x14ac:dyDescent="0.2">
      <c r="A46" t="s">
        <v>23</v>
      </c>
      <c r="B46" t="s">
        <v>28</v>
      </c>
      <c r="C46" t="s">
        <v>40</v>
      </c>
      <c r="D46" t="s">
        <v>60</v>
      </c>
      <c r="E46" s="2">
        <v>44658.520138888889</v>
      </c>
      <c r="F46">
        <v>749</v>
      </c>
      <c r="G46">
        <v>750</v>
      </c>
      <c r="H46">
        <v>1004</v>
      </c>
      <c r="I46">
        <v>20218</v>
      </c>
      <c r="J46">
        <v>23300</v>
      </c>
      <c r="K46">
        <v>4597</v>
      </c>
      <c r="L46">
        <v>3937</v>
      </c>
      <c r="M46">
        <v>2263</v>
      </c>
      <c r="O46" s="3">
        <f>E48-$E$5</f>
        <v>5.7493055555532919</v>
      </c>
      <c r="P46" s="4">
        <f t="shared" ref="P46:P47" si="27">J46/$J$33</f>
        <v>1.4192893401015227</v>
      </c>
      <c r="Q46" s="3">
        <f t="shared" ref="Q46:Q47" si="28">LOG(P46,2)/O46</f>
        <v>8.7866043324789353E-2</v>
      </c>
    </row>
    <row r="47" spans="1:17" x14ac:dyDescent="0.2">
      <c r="A47" t="s">
        <v>24</v>
      </c>
      <c r="B47" t="s">
        <v>28</v>
      </c>
      <c r="C47" t="s">
        <v>41</v>
      </c>
      <c r="D47" t="s">
        <v>60</v>
      </c>
      <c r="E47" s="2">
        <v>44658.521527777782</v>
      </c>
      <c r="F47">
        <v>732</v>
      </c>
      <c r="G47">
        <v>732</v>
      </c>
      <c r="H47">
        <v>1004</v>
      </c>
      <c r="I47">
        <v>20218</v>
      </c>
      <c r="J47">
        <v>22000</v>
      </c>
      <c r="K47">
        <v>4549</v>
      </c>
      <c r="L47">
        <v>4130</v>
      </c>
      <c r="M47">
        <v>2190</v>
      </c>
      <c r="O47" s="3">
        <f>E48-$E$5</f>
        <v>5.7493055555532919</v>
      </c>
      <c r="P47" s="4">
        <f>J47/$J$33</f>
        <v>1.3401015228426394</v>
      </c>
      <c r="Q47" s="3">
        <f t="shared" si="28"/>
        <v>7.3459706710862452E-2</v>
      </c>
    </row>
    <row r="48" spans="1:17" x14ac:dyDescent="0.2">
      <c r="A48" t="s">
        <v>62</v>
      </c>
      <c r="E48" s="2">
        <f>$E$35</f>
        <v>44658.515972222223</v>
      </c>
      <c r="J48" s="5">
        <f>AVERAGE(J45:J47)</f>
        <v>23966.666666666668</v>
      </c>
      <c r="K48" s="5">
        <f t="shared" ref="K48" si="29">AVERAGE(K45:K47)</f>
        <v>4622</v>
      </c>
      <c r="L48" s="5">
        <f t="shared" ref="L48" si="30">AVERAGE(L45:L47)</f>
        <v>4054</v>
      </c>
      <c r="Q48" s="3">
        <f>AVERAGE(Q45:Q47)</f>
        <v>9.41433150561964E-2</v>
      </c>
    </row>
    <row r="50" spans="1:17" x14ac:dyDescent="0.2">
      <c r="A50" t="s">
        <v>19</v>
      </c>
      <c r="B50" t="s">
        <v>28</v>
      </c>
      <c r="C50" t="s">
        <v>36</v>
      </c>
      <c r="D50" t="s">
        <v>60</v>
      </c>
      <c r="E50" s="2">
        <v>44658.522222222222</v>
      </c>
      <c r="F50">
        <v>7055</v>
      </c>
      <c r="G50">
        <v>7190</v>
      </c>
      <c r="H50">
        <v>1004</v>
      </c>
      <c r="I50">
        <v>20218</v>
      </c>
      <c r="J50">
        <v>567600</v>
      </c>
      <c r="K50">
        <v>3808</v>
      </c>
      <c r="L50">
        <v>3498</v>
      </c>
      <c r="M50">
        <v>1523</v>
      </c>
      <c r="O50" s="3">
        <f>E53-$E$5</f>
        <v>5.7493055555532919</v>
      </c>
      <c r="P50" s="4">
        <f>J50/$J$33</f>
        <v>34.574619289340099</v>
      </c>
      <c r="Q50" s="3">
        <f>LOG(P50,2)/O50</f>
        <v>0.88908850139311191</v>
      </c>
    </row>
    <row r="51" spans="1:17" x14ac:dyDescent="0.2">
      <c r="A51" t="s">
        <v>20</v>
      </c>
      <c r="B51" t="s">
        <v>28</v>
      </c>
      <c r="C51" t="s">
        <v>37</v>
      </c>
      <c r="D51" t="s">
        <v>60</v>
      </c>
      <c r="E51" s="2">
        <v>44658.522916666669</v>
      </c>
      <c r="F51">
        <v>7128</v>
      </c>
      <c r="G51">
        <v>7272</v>
      </c>
      <c r="H51">
        <v>1004</v>
      </c>
      <c r="I51">
        <v>20218</v>
      </c>
      <c r="J51">
        <v>553700</v>
      </c>
      <c r="K51">
        <v>3882</v>
      </c>
      <c r="L51">
        <v>3560</v>
      </c>
      <c r="M51">
        <v>1611</v>
      </c>
      <c r="O51" s="3">
        <f>E53-$E$5</f>
        <v>5.7493055555532919</v>
      </c>
      <c r="P51" s="4">
        <f t="shared" ref="P51:P52" si="31">J51/$J$33</f>
        <v>33.727918781725883</v>
      </c>
      <c r="Q51" s="3">
        <f t="shared" ref="Q51:Q52" si="32">LOG(P51,2)/O51</f>
        <v>0.88286686867859998</v>
      </c>
    </row>
    <row r="52" spans="1:17" x14ac:dyDescent="0.2">
      <c r="A52" t="s">
        <v>21</v>
      </c>
      <c r="B52" t="s">
        <v>28</v>
      </c>
      <c r="C52" t="s">
        <v>38</v>
      </c>
      <c r="D52" t="s">
        <v>60</v>
      </c>
      <c r="E52" s="2">
        <v>44658.523611111108</v>
      </c>
      <c r="F52">
        <v>7258</v>
      </c>
      <c r="G52">
        <v>7410</v>
      </c>
      <c r="H52">
        <v>1004</v>
      </c>
      <c r="I52">
        <v>20218</v>
      </c>
      <c r="J52">
        <v>584500</v>
      </c>
      <c r="K52">
        <v>3927</v>
      </c>
      <c r="L52">
        <v>3587</v>
      </c>
      <c r="M52">
        <v>1629</v>
      </c>
      <c r="O52" s="3">
        <f>E53-$E$5</f>
        <v>5.7493055555532919</v>
      </c>
      <c r="P52" s="4">
        <f>J52/$J$33</f>
        <v>35.604060913705581</v>
      </c>
      <c r="Q52" s="3">
        <f t="shared" si="32"/>
        <v>0.89645085758543186</v>
      </c>
    </row>
    <row r="53" spans="1:17" x14ac:dyDescent="0.2">
      <c r="A53" t="s">
        <v>62</v>
      </c>
      <c r="E53" s="2">
        <f>$E$35</f>
        <v>44658.515972222223</v>
      </c>
      <c r="J53" s="5">
        <f>AVERAGE(J50:J52)</f>
        <v>568600</v>
      </c>
      <c r="K53" s="5">
        <f t="shared" ref="K53" si="33">AVERAGE(K50:K52)</f>
        <v>3872.3333333333335</v>
      </c>
      <c r="L53" s="5">
        <f t="shared" ref="L53" si="34">AVERAGE(L50:L52)</f>
        <v>3548.3333333333335</v>
      </c>
      <c r="Q53" s="3">
        <f>AVERAGE(Q50:Q52)</f>
        <v>0.88946874255238129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5C9-FB47-9B47-B128-5B776D71A148}">
  <dimension ref="A1:F25"/>
  <sheetViews>
    <sheetView workbookViewId="0">
      <selection activeCell="I9" sqref="I9"/>
    </sheetView>
  </sheetViews>
  <sheetFormatPr baseColWidth="10" defaultRowHeight="15" x14ac:dyDescent="0.2"/>
  <cols>
    <col min="1" max="1" width="11.1640625" bestFit="1" customWidth="1"/>
    <col min="2" max="2" width="8.5" bestFit="1" customWidth="1"/>
  </cols>
  <sheetData>
    <row r="1" spans="1:6" x14ac:dyDescent="0.2">
      <c r="A1" t="s">
        <v>69</v>
      </c>
      <c r="B1" t="s">
        <v>66</v>
      </c>
      <c r="C1" t="s">
        <v>71</v>
      </c>
      <c r="D1" t="s">
        <v>72</v>
      </c>
      <c r="E1" t="s">
        <v>73</v>
      </c>
      <c r="F1" t="s">
        <v>65</v>
      </c>
    </row>
    <row r="2" spans="1:6" x14ac:dyDescent="0.2">
      <c r="A2" t="s">
        <v>70</v>
      </c>
      <c r="B2" t="s">
        <v>67</v>
      </c>
      <c r="C2">
        <v>0</v>
      </c>
      <c r="D2">
        <v>0</v>
      </c>
      <c r="E2" t="s">
        <v>74</v>
      </c>
      <c r="F2">
        <v>1.3132367601587542</v>
      </c>
    </row>
    <row r="3" spans="1:6" x14ac:dyDescent="0.2">
      <c r="A3" t="s">
        <v>70</v>
      </c>
      <c r="B3" t="s">
        <v>67</v>
      </c>
      <c r="C3">
        <v>0</v>
      </c>
      <c r="D3">
        <v>0</v>
      </c>
      <c r="E3" t="s">
        <v>74</v>
      </c>
      <c r="F3">
        <v>1.3059840735318702</v>
      </c>
    </row>
    <row r="4" spans="1:6" x14ac:dyDescent="0.2">
      <c r="A4" t="s">
        <v>70</v>
      </c>
      <c r="B4" t="s">
        <v>67</v>
      </c>
      <c r="C4">
        <v>0</v>
      </c>
      <c r="D4">
        <v>0</v>
      </c>
      <c r="E4" t="s">
        <v>74</v>
      </c>
      <c r="F4">
        <v>1.2898412135446431</v>
      </c>
    </row>
    <row r="5" spans="1:6" x14ac:dyDescent="0.2">
      <c r="A5" t="s">
        <v>70</v>
      </c>
      <c r="B5" t="s">
        <v>67</v>
      </c>
      <c r="C5">
        <v>1</v>
      </c>
      <c r="D5">
        <v>0</v>
      </c>
      <c r="E5" t="s">
        <v>75</v>
      </c>
      <c r="F5">
        <v>1.239803881900988</v>
      </c>
    </row>
    <row r="6" spans="1:6" x14ac:dyDescent="0.2">
      <c r="A6" t="s">
        <v>70</v>
      </c>
      <c r="B6" t="s">
        <v>67</v>
      </c>
      <c r="C6">
        <v>1</v>
      </c>
      <c r="D6">
        <v>0</v>
      </c>
      <c r="E6" t="s">
        <v>75</v>
      </c>
      <c r="F6">
        <v>1.2448980548762607</v>
      </c>
    </row>
    <row r="7" spans="1:6" x14ac:dyDescent="0.2">
      <c r="A7" t="s">
        <v>70</v>
      </c>
      <c r="B7" t="s">
        <v>67</v>
      </c>
      <c r="C7">
        <v>1</v>
      </c>
      <c r="D7">
        <v>0</v>
      </c>
      <c r="E7" t="s">
        <v>75</v>
      </c>
      <c r="F7">
        <v>1.1912695630212993</v>
      </c>
    </row>
    <row r="8" spans="1:6" x14ac:dyDescent="0.2">
      <c r="A8" t="s">
        <v>70</v>
      </c>
      <c r="B8" t="s">
        <v>67</v>
      </c>
      <c r="C8">
        <v>5</v>
      </c>
      <c r="D8">
        <v>0</v>
      </c>
      <c r="E8" t="s">
        <v>76</v>
      </c>
      <c r="F8">
        <v>1.1065732474671308</v>
      </c>
    </row>
    <row r="9" spans="1:6" x14ac:dyDescent="0.2">
      <c r="A9" t="s">
        <v>70</v>
      </c>
      <c r="B9" t="s">
        <v>67</v>
      </c>
      <c r="C9">
        <v>5</v>
      </c>
      <c r="D9">
        <v>0</v>
      </c>
      <c r="E9" t="s">
        <v>76</v>
      </c>
      <c r="F9">
        <v>1.1586393230669618</v>
      </c>
    </row>
    <row r="10" spans="1:6" x14ac:dyDescent="0.2">
      <c r="A10" t="s">
        <v>70</v>
      </c>
      <c r="B10" t="s">
        <v>67</v>
      </c>
      <c r="C10">
        <v>5</v>
      </c>
      <c r="D10">
        <v>0</v>
      </c>
      <c r="E10" t="s">
        <v>76</v>
      </c>
      <c r="F10">
        <v>1.0923555697519829</v>
      </c>
    </row>
    <row r="11" spans="1:6" x14ac:dyDescent="0.2">
      <c r="A11" t="s">
        <v>70</v>
      </c>
      <c r="B11" t="s">
        <v>67</v>
      </c>
      <c r="C11">
        <v>5</v>
      </c>
      <c r="D11">
        <v>2</v>
      </c>
      <c r="E11" t="s">
        <v>77</v>
      </c>
      <c r="F11">
        <v>0.70341232498352146</v>
      </c>
    </row>
    <row r="12" spans="1:6" x14ac:dyDescent="0.2">
      <c r="A12" t="s">
        <v>70</v>
      </c>
      <c r="B12" t="s">
        <v>67</v>
      </c>
      <c r="C12">
        <v>5</v>
      </c>
      <c r="D12">
        <v>2</v>
      </c>
      <c r="E12" t="s">
        <v>77</v>
      </c>
      <c r="F12">
        <v>0.82584071096852407</v>
      </c>
    </row>
    <row r="13" spans="1:6" x14ac:dyDescent="0.2">
      <c r="A13" t="s">
        <v>70</v>
      </c>
      <c r="B13" t="s">
        <v>67</v>
      </c>
      <c r="C13">
        <v>5</v>
      </c>
      <c r="D13">
        <v>2</v>
      </c>
      <c r="E13" t="s">
        <v>77</v>
      </c>
      <c r="F13">
        <v>0.73366508859945323</v>
      </c>
    </row>
    <row r="14" spans="1:6" x14ac:dyDescent="0.2">
      <c r="A14" t="s">
        <v>70</v>
      </c>
      <c r="B14" t="s">
        <v>68</v>
      </c>
      <c r="C14">
        <v>0</v>
      </c>
      <c r="D14">
        <v>0</v>
      </c>
      <c r="E14" t="s">
        <v>74</v>
      </c>
      <c r="F14">
        <v>1.071455902778506</v>
      </c>
    </row>
    <row r="15" spans="1:6" x14ac:dyDescent="0.2">
      <c r="A15" t="s">
        <v>70</v>
      </c>
      <c r="B15" t="s">
        <v>68</v>
      </c>
      <c r="C15">
        <v>0</v>
      </c>
      <c r="D15">
        <v>0</v>
      </c>
      <c r="E15" t="s">
        <v>74</v>
      </c>
      <c r="F15">
        <v>1.0716695543805022</v>
      </c>
    </row>
    <row r="16" spans="1:6" x14ac:dyDescent="0.2">
      <c r="A16" t="s">
        <v>70</v>
      </c>
      <c r="B16" t="s">
        <v>68</v>
      </c>
      <c r="C16">
        <v>0</v>
      </c>
      <c r="D16">
        <v>0</v>
      </c>
      <c r="E16" t="s">
        <v>74</v>
      </c>
      <c r="F16">
        <v>1.0458235647099288</v>
      </c>
    </row>
    <row r="17" spans="1:6" x14ac:dyDescent="0.2">
      <c r="A17" t="s">
        <v>70</v>
      </c>
      <c r="B17" t="s">
        <v>68</v>
      </c>
      <c r="C17">
        <v>1</v>
      </c>
      <c r="D17">
        <v>0</v>
      </c>
      <c r="E17" t="s">
        <v>75</v>
      </c>
      <c r="F17">
        <v>0.34837709367838682</v>
      </c>
    </row>
    <row r="18" spans="1:6" x14ac:dyDescent="0.2">
      <c r="A18" t="s">
        <v>70</v>
      </c>
      <c r="B18" t="s">
        <v>68</v>
      </c>
      <c r="C18">
        <v>1</v>
      </c>
      <c r="D18">
        <v>0</v>
      </c>
      <c r="E18" t="s">
        <v>75</v>
      </c>
      <c r="F18">
        <v>0.36210490708350213</v>
      </c>
    </row>
    <row r="19" spans="1:6" x14ac:dyDescent="0.2">
      <c r="A19" t="s">
        <v>70</v>
      </c>
      <c r="B19" t="s">
        <v>68</v>
      </c>
      <c r="C19">
        <v>1</v>
      </c>
      <c r="D19">
        <v>0</v>
      </c>
      <c r="E19" t="s">
        <v>75</v>
      </c>
      <c r="F19">
        <v>0.38088156450843391</v>
      </c>
    </row>
    <row r="20" spans="1:6" x14ac:dyDescent="0.2">
      <c r="A20" t="s">
        <v>70</v>
      </c>
      <c r="B20" t="s">
        <v>68</v>
      </c>
      <c r="C20">
        <v>5</v>
      </c>
      <c r="D20">
        <v>0</v>
      </c>
      <c r="E20" t="s">
        <v>76</v>
      </c>
      <c r="F20">
        <v>0.12110419513293742</v>
      </c>
    </row>
    <row r="21" spans="1:6" x14ac:dyDescent="0.2">
      <c r="A21" t="s">
        <v>70</v>
      </c>
      <c r="B21" t="s">
        <v>68</v>
      </c>
      <c r="C21">
        <v>5</v>
      </c>
      <c r="D21">
        <v>0</v>
      </c>
      <c r="E21" t="s">
        <v>76</v>
      </c>
      <c r="F21">
        <v>8.7866043324789353E-2</v>
      </c>
    </row>
    <row r="22" spans="1:6" x14ac:dyDescent="0.2">
      <c r="A22" t="s">
        <v>70</v>
      </c>
      <c r="B22" t="s">
        <v>68</v>
      </c>
      <c r="C22">
        <v>5</v>
      </c>
      <c r="D22">
        <v>0</v>
      </c>
      <c r="E22" t="s">
        <v>76</v>
      </c>
      <c r="F22">
        <v>7.3459706710862452E-2</v>
      </c>
    </row>
    <row r="23" spans="1:6" x14ac:dyDescent="0.2">
      <c r="A23" t="s">
        <v>70</v>
      </c>
      <c r="B23" t="s">
        <v>68</v>
      </c>
      <c r="C23">
        <v>5</v>
      </c>
      <c r="D23">
        <v>2</v>
      </c>
      <c r="E23" t="s">
        <v>77</v>
      </c>
      <c r="F23">
        <v>0.88908850139311191</v>
      </c>
    </row>
    <row r="24" spans="1:6" x14ac:dyDescent="0.2">
      <c r="A24" t="s">
        <v>70</v>
      </c>
      <c r="B24" t="s">
        <v>68</v>
      </c>
      <c r="C24">
        <v>5</v>
      </c>
      <c r="D24">
        <v>2</v>
      </c>
      <c r="E24" t="s">
        <v>77</v>
      </c>
      <c r="F24">
        <v>0.88286686867859998</v>
      </c>
    </row>
    <row r="25" spans="1:6" x14ac:dyDescent="0.2">
      <c r="A25" t="s">
        <v>70</v>
      </c>
      <c r="B25" t="s">
        <v>68</v>
      </c>
      <c r="C25">
        <v>5</v>
      </c>
      <c r="D25">
        <v>2</v>
      </c>
      <c r="E25" t="s">
        <v>77</v>
      </c>
      <c r="F25">
        <v>0.89645085758543186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2022-04-07T19:40:59Z</dcterms:created>
  <dcterms:modified xsi:type="dcterms:W3CDTF">2022-04-07T20:41:01Z</dcterms:modified>
</cp:coreProperties>
</file>