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Desktop/metformin_crowding_sensitivity/H1299/"/>
    </mc:Choice>
  </mc:AlternateContent>
  <xr:revisionPtr revIDLastSave="0" documentId="13_ncr:1_{13157530-2AA0-0D4D-8D24-D7F4C61A0EF2}" xr6:coauthVersionLast="45" xr6:coauthVersionMax="45" xr10:uidLastSave="{00000000-0000-0000-0000-000000000000}"/>
  <bookViews>
    <workbookView xWindow="0" yWindow="2400" windowWidth="27220" windowHeight="156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2" i="1" l="1"/>
  <c r="O202" i="1"/>
  <c r="N202" i="1"/>
  <c r="O201" i="1"/>
  <c r="P201" i="1" s="1"/>
  <c r="N201" i="1"/>
  <c r="O200" i="1"/>
  <c r="N200" i="1"/>
  <c r="P200" i="1" s="1"/>
  <c r="O199" i="1"/>
  <c r="N199" i="1"/>
  <c r="P199" i="1" s="1"/>
  <c r="P198" i="1"/>
  <c r="O198" i="1"/>
  <c r="N198" i="1"/>
  <c r="O197" i="1"/>
  <c r="P197" i="1" s="1"/>
  <c r="N197" i="1"/>
  <c r="P192" i="1"/>
  <c r="O192" i="1"/>
  <c r="N192" i="1"/>
  <c r="O191" i="1"/>
  <c r="N191" i="1"/>
  <c r="P191" i="1" s="1"/>
  <c r="O190" i="1"/>
  <c r="N190" i="1"/>
  <c r="P190" i="1" s="1"/>
  <c r="O189" i="1"/>
  <c r="P189" i="1" s="1"/>
  <c r="N189" i="1"/>
  <c r="P188" i="1"/>
  <c r="O188" i="1"/>
  <c r="N188" i="1"/>
  <c r="O187" i="1"/>
  <c r="O193" i="1" s="1"/>
  <c r="N187" i="1"/>
  <c r="N193" i="1" s="1"/>
  <c r="P182" i="1"/>
  <c r="O182" i="1"/>
  <c r="N182" i="1"/>
  <c r="O181" i="1"/>
  <c r="P181" i="1" s="1"/>
  <c r="N181" i="1"/>
  <c r="O180" i="1"/>
  <c r="N180" i="1"/>
  <c r="P180" i="1" s="1"/>
  <c r="O179" i="1"/>
  <c r="N179" i="1"/>
  <c r="P179" i="1" s="1"/>
  <c r="P178" i="1"/>
  <c r="O178" i="1"/>
  <c r="N178" i="1"/>
  <c r="O177" i="1"/>
  <c r="O183" i="1" s="1"/>
  <c r="N177" i="1"/>
  <c r="P172" i="1"/>
  <c r="O172" i="1"/>
  <c r="N172" i="1"/>
  <c r="O171" i="1"/>
  <c r="P171" i="1" s="1"/>
  <c r="N171" i="1"/>
  <c r="O170" i="1"/>
  <c r="N170" i="1"/>
  <c r="P170" i="1" s="1"/>
  <c r="O169" i="1"/>
  <c r="N169" i="1"/>
  <c r="P169" i="1" s="1"/>
  <c r="P168" i="1"/>
  <c r="O168" i="1"/>
  <c r="N168" i="1"/>
  <c r="O167" i="1"/>
  <c r="P167" i="1" s="1"/>
  <c r="N167" i="1"/>
  <c r="P162" i="1"/>
  <c r="O162" i="1"/>
  <c r="N162" i="1"/>
  <c r="O161" i="1"/>
  <c r="N161" i="1"/>
  <c r="P161" i="1" s="1"/>
  <c r="O160" i="1"/>
  <c r="N160" i="1"/>
  <c r="P160" i="1" s="1"/>
  <c r="O159" i="1"/>
  <c r="N159" i="1"/>
  <c r="P159" i="1" s="1"/>
  <c r="P158" i="1"/>
  <c r="O158" i="1"/>
  <c r="N158" i="1"/>
  <c r="O157" i="1"/>
  <c r="O163" i="1" s="1"/>
  <c r="N157" i="1"/>
  <c r="N163" i="1" s="1"/>
  <c r="P152" i="1"/>
  <c r="O152" i="1"/>
  <c r="N152" i="1"/>
  <c r="O151" i="1"/>
  <c r="P151" i="1" s="1"/>
  <c r="N151" i="1"/>
  <c r="O150" i="1"/>
  <c r="N150" i="1"/>
  <c r="P150" i="1" s="1"/>
  <c r="O149" i="1"/>
  <c r="N149" i="1"/>
  <c r="P149" i="1" s="1"/>
  <c r="P148" i="1"/>
  <c r="O148" i="1"/>
  <c r="N148" i="1"/>
  <c r="O147" i="1"/>
  <c r="O153" i="1" s="1"/>
  <c r="N147" i="1"/>
  <c r="N153" i="1" s="1"/>
  <c r="P142" i="1"/>
  <c r="O142" i="1"/>
  <c r="N142" i="1"/>
  <c r="O141" i="1"/>
  <c r="N141" i="1"/>
  <c r="P141" i="1" s="1"/>
  <c r="O140" i="1"/>
  <c r="N140" i="1"/>
  <c r="P140" i="1" s="1"/>
  <c r="O139" i="1"/>
  <c r="N139" i="1"/>
  <c r="P139" i="1" s="1"/>
  <c r="P138" i="1"/>
  <c r="O138" i="1"/>
  <c r="N138" i="1"/>
  <c r="O137" i="1"/>
  <c r="O143" i="1" s="1"/>
  <c r="N137" i="1"/>
  <c r="N143" i="1" s="1"/>
  <c r="P132" i="1"/>
  <c r="O132" i="1"/>
  <c r="N132" i="1"/>
  <c r="O131" i="1"/>
  <c r="N131" i="1"/>
  <c r="P131" i="1" s="1"/>
  <c r="O130" i="1"/>
  <c r="N130" i="1"/>
  <c r="P130" i="1" s="1"/>
  <c r="O129" i="1"/>
  <c r="P129" i="1" s="1"/>
  <c r="N129" i="1"/>
  <c r="P128" i="1"/>
  <c r="O128" i="1"/>
  <c r="N128" i="1"/>
  <c r="O127" i="1"/>
  <c r="O133" i="1" s="1"/>
  <c r="N127" i="1"/>
  <c r="N133" i="1" s="1"/>
  <c r="P117" i="1"/>
  <c r="O121" i="1"/>
  <c r="O118" i="1"/>
  <c r="O119" i="1"/>
  <c r="O120" i="1"/>
  <c r="O122" i="1"/>
  <c r="O117" i="1"/>
  <c r="N123" i="1"/>
  <c r="N118" i="1"/>
  <c r="N119" i="1"/>
  <c r="N120" i="1"/>
  <c r="N121" i="1"/>
  <c r="N122" i="1"/>
  <c r="P122" i="1" s="1"/>
  <c r="P119" i="1"/>
  <c r="N117" i="1"/>
  <c r="P120" i="1"/>
  <c r="O123" i="1"/>
  <c r="O99" i="1"/>
  <c r="N99" i="1"/>
  <c r="P99" i="1" s="1"/>
  <c r="O98" i="1"/>
  <c r="N98" i="1"/>
  <c r="P98" i="1" s="1"/>
  <c r="O97" i="1"/>
  <c r="N97" i="1"/>
  <c r="P97" i="1" s="1"/>
  <c r="O96" i="1"/>
  <c r="P96" i="1" s="1"/>
  <c r="N96" i="1"/>
  <c r="O95" i="1"/>
  <c r="N95" i="1"/>
  <c r="P95" i="1" s="1"/>
  <c r="O94" i="1"/>
  <c r="O100" i="1" s="1"/>
  <c r="N94" i="1"/>
  <c r="N100" i="1" s="1"/>
  <c r="P89" i="1"/>
  <c r="O89" i="1"/>
  <c r="N89" i="1"/>
  <c r="O88" i="1"/>
  <c r="P88" i="1" s="1"/>
  <c r="N88" i="1"/>
  <c r="O87" i="1"/>
  <c r="N87" i="1"/>
  <c r="P87" i="1" s="1"/>
  <c r="O86" i="1"/>
  <c r="N86" i="1"/>
  <c r="P86" i="1" s="1"/>
  <c r="P85" i="1"/>
  <c r="O85" i="1"/>
  <c r="N85" i="1"/>
  <c r="O84" i="1"/>
  <c r="O90" i="1" s="1"/>
  <c r="N84" i="1"/>
  <c r="P79" i="1"/>
  <c r="O79" i="1"/>
  <c r="N79" i="1"/>
  <c r="O78" i="1"/>
  <c r="N78" i="1"/>
  <c r="P78" i="1" s="1"/>
  <c r="O77" i="1"/>
  <c r="N77" i="1"/>
  <c r="P77" i="1" s="1"/>
  <c r="O76" i="1"/>
  <c r="P76" i="1" s="1"/>
  <c r="N76" i="1"/>
  <c r="P75" i="1"/>
  <c r="O75" i="1"/>
  <c r="N75" i="1"/>
  <c r="O74" i="1"/>
  <c r="O80" i="1" s="1"/>
  <c r="N74" i="1"/>
  <c r="N80" i="1" s="1"/>
  <c r="P69" i="1"/>
  <c r="O69" i="1"/>
  <c r="N69" i="1"/>
  <c r="O68" i="1"/>
  <c r="N68" i="1"/>
  <c r="P68" i="1" s="1"/>
  <c r="O67" i="1"/>
  <c r="N67" i="1"/>
  <c r="P67" i="1" s="1"/>
  <c r="O66" i="1"/>
  <c r="N66" i="1"/>
  <c r="P66" i="1" s="1"/>
  <c r="P65" i="1"/>
  <c r="O65" i="1"/>
  <c r="N65" i="1"/>
  <c r="O64" i="1"/>
  <c r="O70" i="1" s="1"/>
  <c r="N64" i="1"/>
  <c r="N70" i="1" s="1"/>
  <c r="O59" i="1"/>
  <c r="N59" i="1"/>
  <c r="P59" i="1" s="1"/>
  <c r="O58" i="1"/>
  <c r="N58" i="1"/>
  <c r="P58" i="1" s="1"/>
  <c r="O57" i="1"/>
  <c r="N57" i="1"/>
  <c r="P57" i="1" s="1"/>
  <c r="O56" i="1"/>
  <c r="P56" i="1" s="1"/>
  <c r="N56" i="1"/>
  <c r="O55" i="1"/>
  <c r="N55" i="1"/>
  <c r="P55" i="1" s="1"/>
  <c r="O54" i="1"/>
  <c r="O60" i="1" s="1"/>
  <c r="N54" i="1"/>
  <c r="N60" i="1" s="1"/>
  <c r="P49" i="1"/>
  <c r="O49" i="1"/>
  <c r="N49" i="1"/>
  <c r="O48" i="1"/>
  <c r="N48" i="1"/>
  <c r="P48" i="1" s="1"/>
  <c r="O47" i="1"/>
  <c r="N47" i="1"/>
  <c r="P47" i="1" s="1"/>
  <c r="O46" i="1"/>
  <c r="P46" i="1" s="1"/>
  <c r="N46" i="1"/>
  <c r="P45" i="1"/>
  <c r="O45" i="1"/>
  <c r="N45" i="1"/>
  <c r="O44" i="1"/>
  <c r="O50" i="1" s="1"/>
  <c r="N44" i="1"/>
  <c r="N50" i="1" s="1"/>
  <c r="O39" i="1"/>
  <c r="N39" i="1"/>
  <c r="P39" i="1" s="1"/>
  <c r="O38" i="1"/>
  <c r="N38" i="1"/>
  <c r="P38" i="1" s="1"/>
  <c r="O37" i="1"/>
  <c r="N37" i="1"/>
  <c r="P37" i="1" s="1"/>
  <c r="O36" i="1"/>
  <c r="P36" i="1" s="1"/>
  <c r="N36" i="1"/>
  <c r="O35" i="1"/>
  <c r="N35" i="1"/>
  <c r="P35" i="1" s="1"/>
  <c r="O34" i="1"/>
  <c r="O40" i="1" s="1"/>
  <c r="N34" i="1"/>
  <c r="N40" i="1" s="1"/>
  <c r="O29" i="1"/>
  <c r="P29" i="1" s="1"/>
  <c r="N29" i="1"/>
  <c r="O28" i="1"/>
  <c r="N28" i="1"/>
  <c r="P28" i="1" s="1"/>
  <c r="O27" i="1"/>
  <c r="N27" i="1"/>
  <c r="P27" i="1" s="1"/>
  <c r="P26" i="1"/>
  <c r="O26" i="1"/>
  <c r="N26" i="1"/>
  <c r="O25" i="1"/>
  <c r="P25" i="1" s="1"/>
  <c r="N25" i="1"/>
  <c r="O24" i="1"/>
  <c r="O30" i="1" s="1"/>
  <c r="N24" i="1"/>
  <c r="P24" i="1" s="1"/>
  <c r="P30" i="1" s="1"/>
  <c r="N20" i="1"/>
  <c r="O20" i="1"/>
  <c r="P20" i="1"/>
  <c r="P15" i="1"/>
  <c r="P16" i="1"/>
  <c r="P17" i="1"/>
  <c r="P18" i="1"/>
  <c r="P19" i="1"/>
  <c r="P14" i="1"/>
  <c r="F22" i="1"/>
  <c r="O19" i="1"/>
  <c r="O15" i="1"/>
  <c r="O16" i="1"/>
  <c r="O17" i="1"/>
  <c r="O18" i="1"/>
  <c r="O14" i="1"/>
  <c r="N15" i="1"/>
  <c r="N16" i="1"/>
  <c r="N17" i="1"/>
  <c r="N18" i="1"/>
  <c r="N19" i="1"/>
  <c r="N14" i="1"/>
  <c r="P203" i="1" l="1"/>
  <c r="N203" i="1"/>
  <c r="O203" i="1"/>
  <c r="P187" i="1"/>
  <c r="P193" i="1" s="1"/>
  <c r="P177" i="1"/>
  <c r="P183" i="1" s="1"/>
  <c r="N183" i="1"/>
  <c r="P173" i="1"/>
  <c r="N173" i="1"/>
  <c r="O173" i="1"/>
  <c r="P157" i="1"/>
  <c r="P163" i="1" s="1"/>
  <c r="P147" i="1"/>
  <c r="P153" i="1" s="1"/>
  <c r="P137" i="1"/>
  <c r="P143" i="1" s="1"/>
  <c r="P127" i="1"/>
  <c r="P133" i="1" s="1"/>
  <c r="P121" i="1"/>
  <c r="P118" i="1"/>
  <c r="P94" i="1"/>
  <c r="P100" i="1" s="1"/>
  <c r="P84" i="1"/>
  <c r="P90" i="1" s="1"/>
  <c r="N90" i="1"/>
  <c r="P74" i="1"/>
  <c r="P80" i="1" s="1"/>
  <c r="P64" i="1"/>
  <c r="P70" i="1" s="1"/>
  <c r="P54" i="1"/>
  <c r="P60" i="1" s="1"/>
  <c r="P44" i="1"/>
  <c r="P50" i="1" s="1"/>
  <c r="P34" i="1"/>
  <c r="P40" i="1" s="1"/>
  <c r="N30" i="1"/>
  <c r="G222" i="1"/>
  <c r="G221" i="1"/>
  <c r="G220" i="1"/>
  <c r="G219" i="1"/>
  <c r="G218" i="1"/>
  <c r="G217" i="1"/>
  <c r="G216" i="1"/>
  <c r="G215" i="1"/>
  <c r="G214" i="1"/>
  <c r="F222" i="1"/>
  <c r="F221" i="1"/>
  <c r="F220" i="1"/>
  <c r="F219" i="1"/>
  <c r="F218" i="1"/>
  <c r="F217" i="1"/>
  <c r="F216" i="1"/>
  <c r="F215" i="1"/>
  <c r="F214" i="1"/>
  <c r="C205" i="1"/>
  <c r="E205" i="1"/>
  <c r="D205" i="1"/>
  <c r="F205" i="1" s="1"/>
  <c r="M203" i="1"/>
  <c r="L203" i="1"/>
  <c r="K203" i="1"/>
  <c r="H205" i="1" s="1"/>
  <c r="J203" i="1"/>
  <c r="E195" i="1"/>
  <c r="D195" i="1"/>
  <c r="F195" i="1" s="1"/>
  <c r="M193" i="1"/>
  <c r="L193" i="1"/>
  <c r="C195" i="1" s="1"/>
  <c r="K193" i="1"/>
  <c r="H195" i="1" s="1"/>
  <c r="J193" i="1"/>
  <c r="E185" i="1"/>
  <c r="D185" i="1"/>
  <c r="F185" i="1" s="1"/>
  <c r="M183" i="1"/>
  <c r="L183" i="1"/>
  <c r="C185" i="1" s="1"/>
  <c r="K183" i="1"/>
  <c r="H185" i="1" s="1"/>
  <c r="J183" i="1"/>
  <c r="E175" i="1"/>
  <c r="D175" i="1"/>
  <c r="F175" i="1" s="1"/>
  <c r="M173" i="1"/>
  <c r="L173" i="1"/>
  <c r="C175" i="1" s="1"/>
  <c r="K173" i="1"/>
  <c r="H175" i="1" s="1"/>
  <c r="J173" i="1"/>
  <c r="E165" i="1"/>
  <c r="D165" i="1"/>
  <c r="F165" i="1" s="1"/>
  <c r="M163" i="1"/>
  <c r="L163" i="1"/>
  <c r="C165" i="1" s="1"/>
  <c r="K163" i="1"/>
  <c r="H165" i="1" s="1"/>
  <c r="J163" i="1"/>
  <c r="E155" i="1"/>
  <c r="D155" i="1"/>
  <c r="F155" i="1" s="1"/>
  <c r="M153" i="1"/>
  <c r="L153" i="1"/>
  <c r="C155" i="1" s="1"/>
  <c r="K153" i="1"/>
  <c r="H155" i="1" s="1"/>
  <c r="J153" i="1"/>
  <c r="E145" i="1"/>
  <c r="D145" i="1"/>
  <c r="F145" i="1" s="1"/>
  <c r="M143" i="1"/>
  <c r="L143" i="1"/>
  <c r="C145" i="1" s="1"/>
  <c r="K143" i="1"/>
  <c r="H145" i="1" s="1"/>
  <c r="J143" i="1"/>
  <c r="E135" i="1"/>
  <c r="D135" i="1"/>
  <c r="F135" i="1" s="1"/>
  <c r="M133" i="1"/>
  <c r="L133" i="1"/>
  <c r="C135" i="1" s="1"/>
  <c r="K133" i="1"/>
  <c r="H135" i="1" s="1"/>
  <c r="J133" i="1"/>
  <c r="H125" i="1"/>
  <c r="F125" i="1"/>
  <c r="E125" i="1"/>
  <c r="D125" i="1"/>
  <c r="C125" i="1"/>
  <c r="B125" i="1"/>
  <c r="B102" i="1"/>
  <c r="M123" i="1"/>
  <c r="L123" i="1"/>
  <c r="K123" i="1"/>
  <c r="J123" i="1"/>
  <c r="E42" i="1"/>
  <c r="F42" i="1"/>
  <c r="E102" i="1"/>
  <c r="D102" i="1"/>
  <c r="F102" i="1" s="1"/>
  <c r="M100" i="1"/>
  <c r="L100" i="1"/>
  <c r="C102" i="1" s="1"/>
  <c r="K100" i="1"/>
  <c r="H102" i="1" s="1"/>
  <c r="J100" i="1"/>
  <c r="E92" i="1"/>
  <c r="M90" i="1"/>
  <c r="L90" i="1"/>
  <c r="C92" i="1" s="1"/>
  <c r="K90" i="1"/>
  <c r="H92" i="1" s="1"/>
  <c r="J90" i="1"/>
  <c r="D92" i="1" s="1"/>
  <c r="F92" i="1" s="1"/>
  <c r="E82" i="1"/>
  <c r="B82" i="1"/>
  <c r="M80" i="1"/>
  <c r="L80" i="1"/>
  <c r="C82" i="1" s="1"/>
  <c r="K80" i="1"/>
  <c r="H82" i="1" s="1"/>
  <c r="J80" i="1"/>
  <c r="D82" i="1" s="1"/>
  <c r="F82" i="1" s="1"/>
  <c r="E72" i="1"/>
  <c r="B72" i="1"/>
  <c r="M70" i="1"/>
  <c r="L70" i="1"/>
  <c r="C72" i="1" s="1"/>
  <c r="K70" i="1"/>
  <c r="H72" i="1" s="1"/>
  <c r="J70" i="1"/>
  <c r="D72" i="1" s="1"/>
  <c r="F72" i="1" s="1"/>
  <c r="E62" i="1"/>
  <c r="B62" i="1"/>
  <c r="M60" i="1"/>
  <c r="L60" i="1"/>
  <c r="C62" i="1" s="1"/>
  <c r="K60" i="1"/>
  <c r="H62" i="1" s="1"/>
  <c r="J60" i="1"/>
  <c r="D62" i="1" s="1"/>
  <c r="F62" i="1" s="1"/>
  <c r="E52" i="1"/>
  <c r="B52" i="1"/>
  <c r="M50" i="1"/>
  <c r="L50" i="1"/>
  <c r="C52" i="1" s="1"/>
  <c r="K50" i="1"/>
  <c r="H52" i="1" s="1"/>
  <c r="J50" i="1"/>
  <c r="D52" i="1" s="1"/>
  <c r="F52" i="1" s="1"/>
  <c r="D42" i="1"/>
  <c r="M40" i="1"/>
  <c r="L40" i="1"/>
  <c r="C42" i="1" s="1"/>
  <c r="K40" i="1"/>
  <c r="H42" i="1" s="1"/>
  <c r="J40" i="1"/>
  <c r="E32" i="1"/>
  <c r="M30" i="1"/>
  <c r="L30" i="1"/>
  <c r="K30" i="1"/>
  <c r="H32" i="1" s="1"/>
  <c r="J30" i="1"/>
  <c r="E22" i="1"/>
  <c r="P123" i="1" l="1"/>
  <c r="B205" i="1"/>
  <c r="B195" i="1"/>
  <c r="B185" i="1"/>
  <c r="B175" i="1"/>
  <c r="B165" i="1"/>
  <c r="B155" i="1"/>
  <c r="B145" i="1"/>
  <c r="B135" i="1"/>
  <c r="B92" i="1"/>
  <c r="B42" i="1"/>
  <c r="M20" i="1" l="1"/>
  <c r="L20" i="1"/>
  <c r="K20" i="1"/>
  <c r="J20" i="1"/>
  <c r="J114" i="1"/>
  <c r="M114" i="1"/>
  <c r="L114" i="1"/>
  <c r="K114" i="1"/>
  <c r="K11" i="1"/>
  <c r="B32" i="1" s="1"/>
  <c r="L11" i="1"/>
  <c r="C32" i="1" s="1"/>
  <c r="M11" i="1"/>
  <c r="J11" i="1"/>
  <c r="D32" i="1" s="1"/>
  <c r="F32" i="1" s="1"/>
  <c r="D22" i="1" l="1"/>
  <c r="C22" i="1"/>
  <c r="B22" i="1"/>
  <c r="H22" i="1"/>
</calcChain>
</file>

<file path=xl/sharedStrings.xml><?xml version="1.0" encoding="utf-8"?>
<sst xmlns="http://schemas.openxmlformats.org/spreadsheetml/2006/main" count="870" uniqueCount="271">
  <si>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</si>
  <si>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</si>
  <si>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</si>
  <si>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</si>
  <si>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</si>
  <si>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</si>
  <si>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</si>
  <si>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</si>
  <si>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</si>
  <si>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</si>
  <si>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</si>
  <si>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</si>
  <si>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</si>
  <si>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centered_0mM-met_1</t>
  </si>
  <si>
    <t>centered_0mM-met_2</t>
  </si>
  <si>
    <t>centered_0mM-met_3</t>
  </si>
  <si>
    <t>centered_0mM-met_4</t>
  </si>
  <si>
    <t>centered_0mM-met_5</t>
  </si>
  <si>
    <t>centered_0mM-met_6</t>
  </si>
  <si>
    <t>centered_1.5mM-met_1</t>
  </si>
  <si>
    <t>centered_1.5mM-met_2</t>
  </si>
  <si>
    <t>centered_1.5mM-met_3</t>
  </si>
  <si>
    <t>centered_1.5mM-met_4</t>
  </si>
  <si>
    <t>centered_1.5mM-met_5</t>
  </si>
  <si>
    <t>centered_1.5mM-met_6</t>
  </si>
  <si>
    <t>centered_16mM_1</t>
  </si>
  <si>
    <t>centered_16mM_2</t>
  </si>
  <si>
    <t>centered_16mM_3</t>
  </si>
  <si>
    <t>centered_16mM_4</t>
  </si>
  <si>
    <t>centered_16mM_5</t>
  </si>
  <si>
    <t>centered_16mM_6</t>
  </si>
  <si>
    <t>centered_1mM-met_1</t>
  </si>
  <si>
    <t>centered_1mM-met_2</t>
  </si>
  <si>
    <t>centered_1mM-met_3</t>
  </si>
  <si>
    <t>centered_1mM-met_4</t>
  </si>
  <si>
    <t>centered_1mM-met_5</t>
  </si>
  <si>
    <t>centered_1mM-met_6</t>
  </si>
  <si>
    <t>centered_2.5mM-met_1</t>
  </si>
  <si>
    <t>centered_2.5mM-met_2</t>
  </si>
  <si>
    <t>centered_2.5mM-met_3</t>
  </si>
  <si>
    <t>centered_2.5mM-met_4</t>
  </si>
  <si>
    <t>centered_2.5mM-met_5</t>
  </si>
  <si>
    <t>centered_2.5mM-met_6</t>
  </si>
  <si>
    <t>centered_2mM-met_1</t>
  </si>
  <si>
    <t>centered_2mM-met_2</t>
  </si>
  <si>
    <t>centered_2mM-met_3</t>
  </si>
  <si>
    <t>centered_2mM-met_4</t>
  </si>
  <si>
    <t>centered_2mM-met_5</t>
  </si>
  <si>
    <t>centered_2mM-met_6</t>
  </si>
  <si>
    <t>centered_3mM-met_1</t>
  </si>
  <si>
    <t>centered_3mM-met_2</t>
  </si>
  <si>
    <t>centered_3mM-met_3</t>
  </si>
  <si>
    <t>centered_3mM-met_4</t>
  </si>
  <si>
    <t>centered_3mM-met_5</t>
  </si>
  <si>
    <t>centered_3mM-met_6</t>
  </si>
  <si>
    <t>centered_4mM_1</t>
  </si>
  <si>
    <t>centered_4mM_2</t>
  </si>
  <si>
    <t>centered_4mM_3</t>
  </si>
  <si>
    <t>centered_4mM_4</t>
  </si>
  <si>
    <t>centered_4mM_5</t>
  </si>
  <si>
    <t>centered_4mM_6</t>
  </si>
  <si>
    <t>centered_8mM_1</t>
  </si>
  <si>
    <t>centered_8mM_2</t>
  </si>
  <si>
    <t>centered_8mM_3</t>
  </si>
  <si>
    <t>centered_8mM_4</t>
  </si>
  <si>
    <t>centered_8mM_5</t>
  </si>
  <si>
    <t>centered_8mM_6</t>
  </si>
  <si>
    <t>central_t0_1</t>
  </si>
  <si>
    <t>center_t0_2</t>
  </si>
  <si>
    <t>center_t0_3</t>
  </si>
  <si>
    <t>center_t0_4</t>
  </si>
  <si>
    <t>center_t0_5</t>
  </si>
  <si>
    <t>center_t0_6</t>
  </si>
  <si>
    <t>dispersed_0mM-met_1</t>
  </si>
  <si>
    <t>dispersed_0mM-met_2</t>
  </si>
  <si>
    <t>dispersed_0mM-met_3</t>
  </si>
  <si>
    <t>dispersed_0mM-met_4</t>
  </si>
  <si>
    <t>dispersed_0mM-met_5</t>
  </si>
  <si>
    <t>dispersed_0mM-met_6</t>
  </si>
  <si>
    <t>dispersed_1.5mM-met_1</t>
  </si>
  <si>
    <t>dispersed_1.5mM-met_2</t>
  </si>
  <si>
    <t>dispersed_1.5mM-met_3</t>
  </si>
  <si>
    <t>dispersed_1.5mM-met_4</t>
  </si>
  <si>
    <t>dispersed_1.5mM-met_5</t>
  </si>
  <si>
    <t>dispersed_1.5mM-met_6</t>
  </si>
  <si>
    <t>dispersed_16mM-met_1</t>
  </si>
  <si>
    <t>dispersed_16mM-met_2</t>
  </si>
  <si>
    <t>dispersed_16mM_3</t>
  </si>
  <si>
    <t>dispersed_16mM_4</t>
  </si>
  <si>
    <t>dispersed_16mM_5</t>
  </si>
  <si>
    <t>dispersed_16mM_6</t>
  </si>
  <si>
    <t>dispersed_1mM-met_1</t>
  </si>
  <si>
    <t>dispersed_1mM-met_2</t>
  </si>
  <si>
    <t>dispersed_1mM-met_3</t>
  </si>
  <si>
    <t>dispersed_1mM-met_4</t>
  </si>
  <si>
    <t>dispersed_1mM-met_5</t>
  </si>
  <si>
    <t>dispersed_1mM-met_6</t>
  </si>
  <si>
    <t>dispersed_2.5mM-met_1</t>
  </si>
  <si>
    <t>dispersed_2.5mM-met_2</t>
  </si>
  <si>
    <t>dispersed_2.5mM-met_3</t>
  </si>
  <si>
    <t>dispersed_2.5mM-met_4</t>
  </si>
  <si>
    <t>dispersed_2.5mM-met_5</t>
  </si>
  <si>
    <t>dispersed_2.5mM-met_6</t>
  </si>
  <si>
    <t>dispersed_2mM-met_1</t>
  </si>
  <si>
    <t>dispersed_2mM-met_2</t>
  </si>
  <si>
    <t>dispersed_2mM-met_3</t>
  </si>
  <si>
    <t>dispersed_2mM-met_4</t>
  </si>
  <si>
    <t>dispersed_2mM-met_5</t>
  </si>
  <si>
    <t>dispersed_2mM-met_6</t>
  </si>
  <si>
    <t>dispersed_3mM-met_1</t>
  </si>
  <si>
    <t>dispersed_3mM-met_2</t>
  </si>
  <si>
    <t>dispersed_3mM-met_3</t>
  </si>
  <si>
    <t>dispersed_3mM-met_4</t>
  </si>
  <si>
    <t>dispersed_3mM-met_5</t>
  </si>
  <si>
    <t>dispersed_3mM-met_6</t>
  </si>
  <si>
    <t>dispersed_4mM_1</t>
  </si>
  <si>
    <t>dispersed_4mM_2</t>
  </si>
  <si>
    <t>dispersed_4mM_3</t>
  </si>
  <si>
    <t>dispersed_4mM_4</t>
  </si>
  <si>
    <t>dispersed_4mM_5</t>
  </si>
  <si>
    <t>dispersed_4mM_6</t>
  </si>
  <si>
    <t>dispersed_8mM_1</t>
  </si>
  <si>
    <t>dispersed_8mM_2</t>
  </si>
  <si>
    <t>dispersed_8mM_3</t>
  </si>
  <si>
    <t>dispersed_8mM_4</t>
  </si>
  <si>
    <t>dispersed_8mM_5</t>
  </si>
  <si>
    <t>dispersed_8mM_6</t>
  </si>
  <si>
    <t>dispersed_t0_1</t>
  </si>
  <si>
    <t>dispersed_t0_2</t>
  </si>
  <si>
    <t>dispersed_t0_3</t>
  </si>
  <si>
    <t>dispersed_t0_4</t>
  </si>
  <si>
    <t>dispersed_t0_5</t>
  </si>
  <si>
    <t>dispersed_t0_6</t>
  </si>
  <si>
    <t>seeding</t>
  </si>
  <si>
    <t>H1299-Nuc-RFP_crowding-metformin</t>
  </si>
  <si>
    <t>H1299-Nuc-RFP_cell-contact-metformin</t>
  </si>
  <si>
    <t>H1299-Nuc-RFP_crowding-metformin_centered_0mM-met_1_14 Jan 2021_01.#m4</t>
  </si>
  <si>
    <t>H1299-Nuc-RFP_crowding-metformin_centered_0mM-met_2_14 Jan 2021_01.#m4</t>
  </si>
  <si>
    <t>H1299-Nuc-RFP_crowding-metformin_centered_0mM-met_3_14 Jan 2021_01.#m4</t>
  </si>
  <si>
    <t>H1299-Nuc-RFP_crowding-metformin_centered_0mM-met_4_14 Jan 2021_01.#m4</t>
  </si>
  <si>
    <t>H1299-Nuc-RFP_crowding-metformin_centered_0mM-met_5_14 Jan 2021_01.#m4</t>
  </si>
  <si>
    <t>H1299-Nuc-RFP_crowding-metformin_centered_0mM-met_6_14 Jan 2021_01.#m4</t>
  </si>
  <si>
    <t>H1299-Nuc-RFP_crowding-metformin_centered_1.5mM-met_1_19 Jan 2021_01.#m4</t>
  </si>
  <si>
    <t>H1299-Nuc-RFP_crowding-metformin_centered_1.5mM-met_2_19 Jan 2021_01.#m4</t>
  </si>
  <si>
    <t>H1299-Nuc-RFP_crowding-metformin_centered_1.5mM-met_3_19 Jan 2021_01.#m4</t>
  </si>
  <si>
    <t>H1299-Nuc-RFP_crowding-metformin_centered_1.5mM-met_4_19 Jan 2021_01.#m4</t>
  </si>
  <si>
    <t>H1299-Nuc-RFP_crowding-metformin_centered_1.5mM-met_5_19 Jan 2021_01.#m4</t>
  </si>
  <si>
    <t>H1299-Nuc-RFP_crowding-metformin_centered_1.5mM-met_6_19 Jan 2021_01.#m4</t>
  </si>
  <si>
    <t>H1299-Nuc-RFP_crowding-metformin_centered_16mM_1_25 Jan 2021_01.#m4</t>
  </si>
  <si>
    <t>H1299-Nuc-RFP_crowding-metformin_centered_16mM_2_25 Jan 2021_01.#m4</t>
  </si>
  <si>
    <t>H1299-Nuc-RFP_crowding-metformin_centered_16mM_3_25 Jan 2021_01.#m4</t>
  </si>
  <si>
    <t>H1299-Nuc-RFP_crowding-metformin_centered_16mM_4_25 Jan 2021_01.#m4</t>
  </si>
  <si>
    <t>H1299-Nuc-RFP_crowding-metformin_centered_16mM_5_25 Jan 2021_01.#m4</t>
  </si>
  <si>
    <t>H1299-Nuc-RFP_crowding-metformin_centered_16mM_6_25 Jan 2021_01.#m4</t>
  </si>
  <si>
    <t>H1299-Nuc-RFP_crowding-metformin_centered_1mM-met_1_18 Jan 2021_01.#m4</t>
  </si>
  <si>
    <t>H1299-Nuc-RFP_crowding-metformin_centered_1mM-met_2_18 Jan 2021_01.#m4</t>
  </si>
  <si>
    <t>H1299-Nuc-RFP_crowding-metformin_centered_1mM-met_3_18 Jan 2021_01.#m4</t>
  </si>
  <si>
    <t>H1299-Nuc-RFP_crowding-metformin_centered_1mM-met_4_18 Jan 2021_01.#m4</t>
  </si>
  <si>
    <t>H1299-Nuc-RFP_crowding-metformin_centered_1mM-met_5_18 Jan 2021_01.#m4</t>
  </si>
  <si>
    <t>H1299-Nuc-RFP_crowding-metformin_centered_1mM-met_6_18 Jan 2021_01.#m4</t>
  </si>
  <si>
    <t>H1299-Nuc-RFP_crowding-metformin_centered_2.5mM-met_1_21 Jan 2021_01.#m4</t>
  </si>
  <si>
    <t>H1299-Nuc-RFP_crowding-metformin_centered_2.5mM-met_2_21 Jan 2021_01.#m4</t>
  </si>
  <si>
    <t>H1299-Nuc-RFP_crowding-metformin_centered_2.5mM-met_3_21 Jan 2021_01.#m4</t>
  </si>
  <si>
    <t>H1299-Nuc-RFP_crowding-metformin_centered_2.5mM-met_4_21 Jan 2021_01.#m4</t>
  </si>
  <si>
    <t>H1299-Nuc-RFP_crowding-metformin_centered_2.5mM-met_5_21 Jan 2021_01.#m4</t>
  </si>
  <si>
    <t>H1299-Nuc-RFP_crowding-metformin_centered_2.5mM-met_6_21 Jan 2021_01.#m4</t>
  </si>
  <si>
    <t>H1299-Nuc-RFP_crowding-metformin_centered_2mM-met_1_19 Jan 2021_01.#m4</t>
  </si>
  <si>
    <t>H1299-Nuc-RFP_crowding-metformin_centered_2mM-met_2_19 Jan 2021_01.#m4</t>
  </si>
  <si>
    <t>H1299-Nuc-RFP_crowding-metformin_centered_2mM-met_3_19 Jan 2021_01.#m4</t>
  </si>
  <si>
    <t>H1299-Nuc-RFP_crowding-metformin_centered_2mM-met_4_19 Jan 2021_01.#m4</t>
  </si>
  <si>
    <t>H1299-Nuc-RFP_crowding-metformin_centered_2mM-met_5_19 Jan 2021_01.#m4</t>
  </si>
  <si>
    <t>H1299-Nuc-RFP_crowding-metformin_centered_2mM-met_6_19 Jan 2021_12.#m4</t>
  </si>
  <si>
    <t>H1299-Nuc-RFP_crowding-metformin_centered_3mM-met_1_25 Jan 2021_01.#m4</t>
  </si>
  <si>
    <t>H1299-Nuc-RFP_crowding-metformin_centered_3mM-met_2_25 Jan 2021_01.#m4</t>
  </si>
  <si>
    <t>H1299-Nuc-RFP_crowding-metformin_centered_3mM-met_3_25 Jan 2021_01.#m4</t>
  </si>
  <si>
    <t>H1299-Nuc-RFP_crowding-metformin_centered_3mM-met_4_25 Jan 2021_01.#m4</t>
  </si>
  <si>
    <t>H1299-Nuc-RFP_crowding-metformin_centered_3mM-met_5_25 Jan 2021_01.#m4</t>
  </si>
  <si>
    <t>H1299-Nuc-RFP_crowding-metformin_centered_3mM-met_6_25 Jan 2021_01.#m4</t>
  </si>
  <si>
    <t>H1299-Nuc-RFP_crowding-metformin_centered_4mM_1_31 Jan 2021_01.#m4</t>
  </si>
  <si>
    <t>H1299-Nuc-RFP_crowding-metformin_centered_4mM_2_31 Jan 2021_01.#m4</t>
  </si>
  <si>
    <t>H1299-Nuc-RFP_crowding-metformin_centered_4mM_3_31 Jan 2021_01.#m4</t>
  </si>
  <si>
    <t>H1299-Nuc-RFP_crowding-metformin_centered_4mM_4_31 Jan 2021_01.#m4</t>
  </si>
  <si>
    <t>H1299-Nuc-RFP_crowding-metformin_centered_4mM_5_31 Jan 2021_01.#m4</t>
  </si>
  <si>
    <t>H1299-Nuc-RFP_crowding-metformin_centered_4mM_6_31 Jan 2021_01.#m4</t>
  </si>
  <si>
    <t>H1299-Nuc-RFP_crowding-metformin_centered_8mM_1_ 4 Feb 2021_01.#m4</t>
  </si>
  <si>
    <t>H1299-Nuc-RFP_crowding-metformin_centered_8mM_2_ 4 Feb 2021_01.#m4</t>
  </si>
  <si>
    <t>H1299-Nuc-RFP_crowding-metformin_centered_8mM_3_ 4 Feb 2021_01.#m4</t>
  </si>
  <si>
    <t>H1299-Nuc-RFP_crowding-metformin_centered_8mM_4_ 4 Feb 2021_01.#m4</t>
  </si>
  <si>
    <t>H1299-Nuc-RFP_crowding-metformin_centered_8mM_5_ 4 Feb 2021_01.#m4</t>
  </si>
  <si>
    <t>H1299-Nuc-RFP_crowding-metformin_centered_8mM_6_ 4 Feb 2021_01.#m4</t>
  </si>
  <si>
    <t>H1299-Nuc-RFP_crowding-metformin_central_t0_1_10 Jan 2021_01.#m4</t>
  </si>
  <si>
    <t>H1299-Nuc-RFP_crowding-metformin_center_t0_2_10 Jan 2021_01.#m4</t>
  </si>
  <si>
    <t>H1299-Nuc-RFP_crowding-metformin_center_t0_3_10 Jan 2021_01.#m4</t>
  </si>
  <si>
    <t>H1299-Nuc-RFP_crowding-metformin_center_t0_4_10 Jan 2021_01.#m4</t>
  </si>
  <si>
    <t>H1299-Nuc-RFP_crowding-metformin_center_t0_5_10 Jan 2021_01.#m4</t>
  </si>
  <si>
    <t>H1299-Nuc-RFP_crowding-metformin_center_t0_6_10 Jan 2021_01.#m4</t>
  </si>
  <si>
    <t>H1299-Nuc-RFP_crowding-metformin_dispersed_0mM-met_1_14 Jan 2021_01.#m4</t>
  </si>
  <si>
    <t>H1299-Nuc-RFP_crowding-metformin_dispersed_0mM-met_2_14 Jan 2021_01.#m4</t>
  </si>
  <si>
    <t>H1299-Nuc-RFP_crowding-metformin_dispersed_0mM-met_3_14 Jan 2021_01.#m4</t>
  </si>
  <si>
    <t>H1299-Nuc-RFP_crowding-metformin_dispersed_0mM-met_4_14 Jan 2021_01.#m4</t>
  </si>
  <si>
    <t>H1299-Nuc-RFP_crowding-metformin_dispersed_0mM-met_5_14 Jan 2021_01.#m4</t>
  </si>
  <si>
    <t>H1299-Nuc-RFP_crowding-metformin_dispersed_0mM-met_6_14 Jan 2021_01.#m4</t>
  </si>
  <si>
    <t>H1299-Nuc-RFP_crowding-metformin_dispersed_1.5mM-met_1_19 Jan 2021_01.#m4</t>
  </si>
  <si>
    <t>H1299-Nuc-RFP_crowding-metformin_dispersed_1.5mM-met_2_19 Jan 2021_01.#m4</t>
  </si>
  <si>
    <t>H1299-Nuc-RFP_crowding-metformin_dispersed_1.5mM-met_3_19 Jan 2021_01.#m4</t>
  </si>
  <si>
    <t>H1299-Nuc-RFP_crowding-metformin_dispersed_1.5mM-met_4_19 Jan 2021_01.#m4</t>
  </si>
  <si>
    <t>H1299-Nuc-RFP_crowding-metformin_dispersed_1.5mM-met_5_19 Jan 2021_01.#m4</t>
  </si>
  <si>
    <t>H1299-Nuc-RFP_crowding-metformin_dispersed_1.5mM-met_6_19 Jan 2021_01.#m4</t>
  </si>
  <si>
    <t>H1299-Nuc-RFP_crowding-metformin_dispersed_16mM-met_1_25 Jan 2021_01.#m4</t>
  </si>
  <si>
    <t>H1299-Nuc-RFP_crowding-metformin_dispersed_16mM-met_2_25 Jan 2021_01.#m4</t>
  </si>
  <si>
    <t>H1299-Nuc-RFP_crowding-metformin_dispersed_16mM_3_25 Jan 2021_01.#m4</t>
  </si>
  <si>
    <t>H1299-Nuc-RFP_crowding-metformin_dispersed_16mM_4_25 Jan 2021_01.#m4</t>
  </si>
  <si>
    <t>H1299-Nuc-RFP_crowding-metformin_dispersed_16mM_5_25 Jan 2021_01.#m4</t>
  </si>
  <si>
    <t>H1299-Nuc-RFP_crowding-metformin_dispersed_16mM_6_25 Jan 2021_01.#m4</t>
  </si>
  <si>
    <t>H1299-Nuc-RFP_crowding-metformin_dispersed_1mM-met_1_18 Jan 2021_01.#m4</t>
  </si>
  <si>
    <t>H1299-Nuc-RFP_crowding-metformin_dispersed_1mM-met_2_18 Jan 2021_01.#m4</t>
  </si>
  <si>
    <t>H1299-Nuc-RFP_crowding-metformin_dispersed_1mM-met_3_18 Jan 2021_01.#m4</t>
  </si>
  <si>
    <t>H1299-Nuc-RFP_crowding-metformin_dispersed_1mM-met_4_18 Jan 2021_01.#m4</t>
  </si>
  <si>
    <t>H1299-Nuc-RFP_crowding-metformin_dispersed_1mM-met_5_18 Jan 2021_01.#m4</t>
  </si>
  <si>
    <t>H1299-Nuc-RFP_crowding-metformin_dispersed_1mM-met_6_18 Jan 2021_01.#m4</t>
  </si>
  <si>
    <t>H1299-Nuc-RFP_crowding-metformin_dispersed_2.5mM-met_1_21 Jan 2021_01.#m4</t>
  </si>
  <si>
    <t>H1299-Nuc-RFP_crowding-metformin_dispersed_2.5mM-met_2_21 Jan 2021_01.#m4</t>
  </si>
  <si>
    <t>H1299-Nuc-RFP_crowding-metformin_dispersed_2.5mM-met_3_21 Jan 2021_01.#m4</t>
  </si>
  <si>
    <t>H1299-Nuc-RFP_crowding-metformin_dispersed_2.5mM-met_4_21 Jan 2021_01.#m4</t>
  </si>
  <si>
    <t>H1299-Nuc-RFP_crowding-metformin_dispersed_2.5mM-met_5_21 Jan 2021_01.#m4</t>
  </si>
  <si>
    <t>H1299-Nuc-RFP_crowding-metformin_dispersed_2.5mM-met_6_21 Jan 2021_01.#m4</t>
  </si>
  <si>
    <t>H1299-Nuc-RFP_crowding-metformin_dispersed_2mM-met_1_19 Jan 2021_01.#m4</t>
  </si>
  <si>
    <t>H1299-Nuc-RFP_crowding-metformin_dispersed_2mM-met_2_19 Jan 2021_01.#m4</t>
  </si>
  <si>
    <t>H1299-Nuc-RFP_crowding-metformin_dispersed_2mM-met_3_19 Jan 2021_01.#m4</t>
  </si>
  <si>
    <t>H1299-Nuc-RFP_crowding-metformin_dispersed_2mM-met_4_19 Jan 2021_01.#m4</t>
  </si>
  <si>
    <t>H1299-Nuc-RFP_crowding-metformin_dispersed_2mM-met_5_19 Jan 2021_01.#m4</t>
  </si>
  <si>
    <t>H1299-Nuc-RFP_crowding-metformin_dispersed_2mM-met_6_19 Jan 2021_01.#m4</t>
  </si>
  <si>
    <t>H1299-Nuc-RFP_crowding-metformin_dispersed_3mM-met_1_25 Jan 2021_01.#m4</t>
  </si>
  <si>
    <t>H1299-Nuc-RFP_crowding-metformin_dispersed_3mM-met_2_25 Jan 2021_01.#m4</t>
  </si>
  <si>
    <t>H1299-Nuc-RFP_crowding-metformin_dispersed_3mM-met_3_25 Jan 2021_01.#m4</t>
  </si>
  <si>
    <t>H1299-Nuc-RFP_crowding-metformin_dispersed_3mM-met_4_25 Jan 2021_01.#m4</t>
  </si>
  <si>
    <t>H1299-Nuc-RFP_crowding-metformin_dispersed_3mM-met_5_25 Jan 2021_01.#m4</t>
  </si>
  <si>
    <t>H1299-Nuc-RFP_crowding-metformin_dispersed_3mM-met_6_25 Jan 2021_01.#m4</t>
  </si>
  <si>
    <t>H1299-Nuc-RFP_crowding-metformin_dispersed_4mM_1_31 Jan 2021_01.#m4</t>
  </si>
  <si>
    <t>H1299-Nuc-RFP_crowding-metformin_dispersed_4mM_2_31 Jan 2021_01.#m4</t>
  </si>
  <si>
    <t>H1299-Nuc-RFP_crowding-metformin_dispersed_4mM_3_31 Jan 2021_01.#m4</t>
  </si>
  <si>
    <t>H1299-Nuc-RFP_crowding-metformin_dispersed_4mM_4_31 Jan 2021_01.#m4</t>
  </si>
  <si>
    <t>H1299-Nuc-RFP_crowding-metformin_dispersed_4mM_5_31 Jan 2021_01.#m4</t>
  </si>
  <si>
    <t>H1299-Nuc-RFP_crowding-metformin_dispersed_4mM_6_31 Jan 2021_01.#m4</t>
  </si>
  <si>
    <t>H1299-Nuc-RFP_crowding-metformin_dispersed_8mM_1_ 4 Feb 2021_01.#m4</t>
  </si>
  <si>
    <t>H1299-Nuc-RFP_crowding-metformin_dispersed_8mM_2_ 4 Feb 2021_01.#m4</t>
  </si>
  <si>
    <t>H1299-Nuc-RFP_crowding-metformin_dispersed_8mM_3_ 4 Feb 2021_01.#m4</t>
  </si>
  <si>
    <t>H1299-Nuc-RFP_crowding-metformin_dispersed_8mM_4_ 4 Feb 2021_01.#m4</t>
  </si>
  <si>
    <t>H1299-Nuc-RFP_crowding-metformin_dispersed_8mM_5_ 4 Feb 2021_01.#m4</t>
  </si>
  <si>
    <t>H1299-Nuc-RFP_crowding-metformin_dispersed_8mM_6_ 4 Feb 2021_01.#m4</t>
  </si>
  <si>
    <t>H1299-Nuc-RFP_crowding-metformin_dispersed_t0_1_10 Jan 2021_01.#m4</t>
  </si>
  <si>
    <t>H1299-Nuc-RFP_crowding-metformin_dispersed_t0_2_10 Jan 2021_01.#m4</t>
  </si>
  <si>
    <t>H1299-Nuc-RFP_crowding-metformin_dispersed_t0_3_10 Jan 2021_01.#m4</t>
  </si>
  <si>
    <t>H1299-Nuc-RFP_crowding-metformin_dispersed_t0_4_10 Jan 2021_01.#m4</t>
  </si>
  <si>
    <t>H1299-Nuc-RFP_crowding-metformin_dispersed_t0_5_10 Jan 2021_01.#m4</t>
  </si>
  <si>
    <t>H1299-Nuc-RFP_crowding-metformin_dispersed_t0_6_10 Jan 2021_01.#m4</t>
  </si>
  <si>
    <t>H1299-Nuc-RFP_cell-contact-metformin_seeding_ 9 Jan 2021_01.#m4</t>
  </si>
  <si>
    <t>Volumetric,  2000  uL</t>
  </si>
  <si>
    <t>Average</t>
  </si>
  <si>
    <t>Proliferation rate</t>
  </si>
  <si>
    <t>Delta mean diameter</t>
  </si>
  <si>
    <t>Delta median diameter</t>
  </si>
  <si>
    <t>X cell number</t>
  </si>
  <si>
    <t>Delta time (days)</t>
  </si>
  <si>
    <t>Proliferation rate (1/d)</t>
  </si>
  <si>
    <t>Cell volume (fL)</t>
  </si>
  <si>
    <t>Data</t>
  </si>
  <si>
    <t>Metformin (mM)</t>
  </si>
  <si>
    <t>Dispersed</t>
  </si>
  <si>
    <t>Centered</t>
  </si>
  <si>
    <t>Seeding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</si>
</sst>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0.00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167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6" fontId="1" fillId="0" borderId="0" xfId="0" applyNumberFormat="1" applyFont="1"/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Sheet1!$F$213</c:f>
              <c:strCache>
                <c:ptCount val="1"/>
                <c:pt idx="0">
                  <c:v>Dispersed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Sheet1!$E$214:$E$222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Sheet1!$F$214:$F$222</c:f>
              <c:numCache>
                <c:formatCode>0.00</c:formatCode>
                <c:ptCount val="9"/>
                <c:pt idx="0">
                  <c:v>1.0191112019175559</c:v>
                </c:pt>
                <c:pt idx="1">
                  <c:v>0.89700454551746833</c:v>
                </c:pt>
                <c:pt idx="2">
                  <c:v>0.75991373032261678</c:v>
                </c:pt>
                <c:pt idx="3">
                  <c:v>0.55832198484431006</c:v>
                </c:pt>
                <c:pt idx="4">
                  <c:v>0.43061495983166415</c:v>
                </c:pt>
                <c:pt idx="5">
                  <c:v>0.35620932428414009</c:v>
                </c:pt>
                <c:pt idx="6">
                  <c:v>0.13564281562333388</c:v>
                </c:pt>
                <c:pt idx="7">
                  <c:v>-0.12444017096272711</c:v>
                </c:pt>
                <c:pt idx="8">
                  <c:v>-0.20682150745736175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3E-814C-B2B5-FD6DADC9DDAF}"/>
            </c:ext>
          </c:extLst>
        </c:ser>
        <c:ser>
          <c:idx val="1"/>
          <c:order val="1"/>
          <c:tx>
            <c:strRef>
              <c:f>Sheet1!$G$213</c:f>
              <c:strCache>
                <c:ptCount val="1"/>
                <c:pt idx="0">
                  <c:v>Centered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Sheet1!$E$214:$E$222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Sheet1!$G$214:$G$222</c:f>
              <c:numCache>
                <c:formatCode>0.00</c:formatCode>
                <c:ptCount val="9"/>
                <c:pt idx="0">
                  <c:v>1.1033783201993725</c:v>
                </c:pt>
                <c:pt idx="1">
                  <c:v>0.7885234587688118</c:v>
                </c:pt>
                <c:pt idx="2">
                  <c:v>0.715782583994374</c:v>
                </c:pt>
                <c:pt idx="3">
                  <c:v>0.59951375247081462</c:v>
                </c:pt>
                <c:pt idx="4">
                  <c:v>0.44776862066684475</c:v>
                </c:pt>
                <c:pt idx="5">
                  <c:v>0.36459687037624855</c:v>
                </c:pt>
                <c:pt idx="6">
                  <c:v>0.25368765572113744</c:v>
                </c:pt>
                <c:pt idx="7">
                  <c:v>0.10133668695681936</c:v>
                </c:pt>
                <c:pt idx="8">
                  <c:v>-0.26185071290629502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3E-814C-B2B5-FD6DADC9D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29200"/>
        <c:axId val="660080912"/>
      </c:scatterChart>
      <c:valAx>
        <c:axId val="66002920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Metformin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80912"/>
        <c:crosses val="autoZero"/>
        <c:crossBetween val="midCat"/>
      </c:valAx>
      <c:valAx>
        <c:axId val="6600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Proliferation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2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487376</xdr:colOff>
      <xdr:row>223</xdr:row>
      <xdr:rowOff>162821</xdr:rowOff>
    </xdr:from>
    <xdr:to>
      <xdr:col>8</xdr:col>
      <xdr:colOff>379915</xdr:colOff>
      <xdr:row>239</xdr:row>
      <xdr:rowOff>172155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06D4A-B182-C647-A336-A4785513A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workbookViewId="0">
      <selection activeCell="P1" sqref="P1:R1048576"/>
    </sheetView>
  </sheetViews>
  <sheetFormatPr baseColWidth="10" defaultColWidth="8.83203125" defaultRowHeight="15" x14ac:dyDescent="0.2"/>
  <cols>
    <col min="1" max="1" width="22.33203125" customWidth="1"/>
    <col min="2" max="2" width="11.5" customWidth="1"/>
    <col min="3" max="3" width="12.1640625" customWidth="1"/>
    <col min="4" max="4" width="8.6640625" customWidth="1"/>
    <col min="5" max="5" width="21.1640625" customWidth="1"/>
    <col min="6" max="6" width="13.5" customWidth="1"/>
    <col min="7" max="7" width="11" customWidth="1"/>
    <col min="8" max="8" width="10.33203125" customWidth="1"/>
    <col min="10" max="10" width="9.6640625" bestFit="1" customWidth="1"/>
    <col min="11" max="13" width="9" bestFit="1" customWidth="1"/>
    <col min="14" max="14" width="10.83203125" customWidth="1"/>
    <col min="15" max="16" width="11.33203125" customWidth="1"/>
    <col min="18" max="18" width="10" customWidth="1"/>
  </cols>
  <sheetData>
    <row r="1" spans="1:18" s="3" customFormat="1" ht="3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262</v>
      </c>
      <c r="O1" s="10" t="s">
        <v>263</v>
      </c>
      <c r="P1" s="9" t="s">
        <v>259</v>
      </c>
      <c r="Q1" s="9" t="s">
        <v>270</v>
      </c>
      <c r="R1" s="9" t="s">
        <v>267</v>
      </c>
    </row>
    <row r="2" spans="1:18" x14ac:dyDescent="0.2">
      <c r="A2" t="s">
        <v>133</v>
      </c>
      <c r="B2" t="s">
        <v>135</v>
      </c>
      <c r="C2" t="s">
        <v>256</v>
      </c>
      <c r="D2" t="s">
        <v>257</v>
      </c>
      <c r="E2" s="1">
        <v>44205.517361111109</v>
      </c>
      <c r="F2">
        <v>22836</v>
      </c>
      <c r="G2">
        <v>23725</v>
      </c>
      <c r="H2">
        <v>14.9</v>
      </c>
      <c r="I2">
        <v>35.380000000000003</v>
      </c>
      <c r="J2">
        <v>898200</v>
      </c>
      <c r="K2">
        <v>22.27</v>
      </c>
      <c r="L2">
        <v>22.06</v>
      </c>
      <c r="M2">
        <v>2.8180000000000001</v>
      </c>
    </row>
    <row r="5" spans="1:18" x14ac:dyDescent="0.2">
      <c r="A5" t="s">
        <v>127</v>
      </c>
      <c r="B5" t="s">
        <v>134</v>
      </c>
      <c r="C5" t="s">
        <v>250</v>
      </c>
      <c r="D5" t="s">
        <v>257</v>
      </c>
      <c r="E5" s="1">
        <v>44206.945833333331</v>
      </c>
      <c r="F5">
        <v>1042</v>
      </c>
      <c r="G5">
        <v>1043</v>
      </c>
      <c r="H5">
        <v>14.9</v>
      </c>
      <c r="I5">
        <v>35.15</v>
      </c>
      <c r="J5">
        <v>7170</v>
      </c>
      <c r="K5">
        <v>24.8</v>
      </c>
      <c r="L5">
        <v>24.66</v>
      </c>
      <c r="M5">
        <v>2.8149999999999999</v>
      </c>
    </row>
    <row r="6" spans="1:18" x14ac:dyDescent="0.2">
      <c r="A6" t="s">
        <v>128</v>
      </c>
      <c r="B6" t="s">
        <v>134</v>
      </c>
      <c r="C6" t="s">
        <v>251</v>
      </c>
      <c r="D6" t="s">
        <v>257</v>
      </c>
      <c r="E6" s="1">
        <v>44206.946527777778</v>
      </c>
      <c r="F6">
        <v>1154</v>
      </c>
      <c r="G6">
        <v>1156</v>
      </c>
      <c r="H6">
        <v>14.9</v>
      </c>
      <c r="I6">
        <v>35.15</v>
      </c>
      <c r="J6">
        <v>7260</v>
      </c>
      <c r="K6">
        <v>24.99</v>
      </c>
      <c r="L6">
        <v>24.73</v>
      </c>
      <c r="M6">
        <v>2.718</v>
      </c>
    </row>
    <row r="7" spans="1:18" x14ac:dyDescent="0.2">
      <c r="A7" t="s">
        <v>129</v>
      </c>
      <c r="B7" t="s">
        <v>134</v>
      </c>
      <c r="C7" t="s">
        <v>252</v>
      </c>
      <c r="D7" t="s">
        <v>257</v>
      </c>
      <c r="E7" s="1">
        <v>44206.947916666657</v>
      </c>
      <c r="F7">
        <v>1166</v>
      </c>
      <c r="G7">
        <v>1168</v>
      </c>
      <c r="H7">
        <v>14.9</v>
      </c>
      <c r="I7">
        <v>35.15</v>
      </c>
      <c r="J7">
        <v>7900</v>
      </c>
      <c r="K7">
        <v>25.21</v>
      </c>
      <c r="L7">
        <v>25.02</v>
      </c>
      <c r="M7">
        <v>2.8340000000000001</v>
      </c>
    </row>
    <row r="8" spans="1:18" x14ac:dyDescent="0.2">
      <c r="A8" t="s">
        <v>130</v>
      </c>
      <c r="B8" t="s">
        <v>134</v>
      </c>
      <c r="C8" t="s">
        <v>253</v>
      </c>
      <c r="D8" t="s">
        <v>257</v>
      </c>
      <c r="E8" s="1">
        <v>44206.948611111111</v>
      </c>
      <c r="F8">
        <v>1040</v>
      </c>
      <c r="G8">
        <v>1041</v>
      </c>
      <c r="H8">
        <v>14.9</v>
      </c>
      <c r="I8">
        <v>35.15</v>
      </c>
      <c r="J8">
        <v>6520</v>
      </c>
      <c r="K8">
        <v>25.56</v>
      </c>
      <c r="L8">
        <v>25.51</v>
      </c>
      <c r="M8">
        <v>2.843</v>
      </c>
    </row>
    <row r="9" spans="1:18" x14ac:dyDescent="0.2">
      <c r="A9" t="s">
        <v>131</v>
      </c>
      <c r="B9" t="s">
        <v>134</v>
      </c>
      <c r="C9" t="s">
        <v>254</v>
      </c>
      <c r="D9" t="s">
        <v>257</v>
      </c>
      <c r="E9" s="1">
        <v>44206.95</v>
      </c>
      <c r="F9">
        <v>1207</v>
      </c>
      <c r="G9">
        <v>1210</v>
      </c>
      <c r="H9">
        <v>14.9</v>
      </c>
      <c r="I9">
        <v>35.15</v>
      </c>
      <c r="J9">
        <v>8950</v>
      </c>
      <c r="K9">
        <v>25.38</v>
      </c>
      <c r="L9">
        <v>25.25</v>
      </c>
      <c r="M9">
        <v>2.85</v>
      </c>
    </row>
    <row r="10" spans="1:18" x14ac:dyDescent="0.2">
      <c r="A10" t="s">
        <v>132</v>
      </c>
      <c r="B10" t="s">
        <v>134</v>
      </c>
      <c r="C10" t="s">
        <v>255</v>
      </c>
      <c r="D10" t="s">
        <v>257</v>
      </c>
      <c r="E10" s="1">
        <v>44206.951388888891</v>
      </c>
      <c r="F10">
        <v>1104</v>
      </c>
      <c r="G10">
        <v>1106</v>
      </c>
      <c r="H10">
        <v>14.9</v>
      </c>
      <c r="I10">
        <v>35.15</v>
      </c>
      <c r="J10">
        <v>6620</v>
      </c>
      <c r="K10">
        <v>25.37</v>
      </c>
      <c r="L10">
        <v>25.18</v>
      </c>
      <c r="M10">
        <v>2.8809999999999998</v>
      </c>
    </row>
    <row r="11" spans="1:18" x14ac:dyDescent="0.2">
      <c r="A11" s="6" t="s">
        <v>258</v>
      </c>
      <c r="B11" s="6"/>
      <c r="C11" s="6"/>
      <c r="D11" s="6"/>
      <c r="E11" s="6"/>
      <c r="F11" s="6"/>
      <c r="G11" s="6"/>
      <c r="H11" s="6"/>
      <c r="I11" s="6"/>
      <c r="J11" s="8">
        <f>AVERAGE(J5:J10)</f>
        <v>7403.333333333333</v>
      </c>
      <c r="K11" s="7">
        <f t="shared" ref="K11:M11" si="0">AVERAGE(K5:K10)</f>
        <v>25.218333333333334</v>
      </c>
      <c r="L11" s="7">
        <f t="shared" si="0"/>
        <v>25.058333333333334</v>
      </c>
      <c r="M11" s="7">
        <f t="shared" si="0"/>
        <v>2.8234999999999997</v>
      </c>
    </row>
    <row r="12" spans="1:18" x14ac:dyDescent="0.2">
      <c r="E12" s="4"/>
    </row>
    <row r="14" spans="1:18" x14ac:dyDescent="0.2">
      <c r="A14" t="s">
        <v>73</v>
      </c>
      <c r="B14" t="s">
        <v>134</v>
      </c>
      <c r="C14" t="s">
        <v>196</v>
      </c>
      <c r="D14" t="s">
        <v>257</v>
      </c>
      <c r="E14" s="1">
        <v>44210.745833333327</v>
      </c>
      <c r="F14">
        <v>13868</v>
      </c>
      <c r="G14">
        <v>14227</v>
      </c>
      <c r="H14">
        <v>14.9</v>
      </c>
      <c r="I14">
        <v>35.15</v>
      </c>
      <c r="J14">
        <v>112000</v>
      </c>
      <c r="K14">
        <v>23.49</v>
      </c>
      <c r="L14">
        <v>23.32</v>
      </c>
      <c r="M14">
        <v>2.431</v>
      </c>
      <c r="N14" s="12">
        <f>J14/$J$11</f>
        <v>15.128320576316975</v>
      </c>
      <c r="O14" s="12">
        <f>E14-$E$5</f>
        <v>3.7999999999956344</v>
      </c>
      <c r="P14" s="5">
        <f>LOG(N14,2)/O14</f>
        <v>1.0313631407923702</v>
      </c>
      <c r="Q14" t="s">
        <v>268</v>
      </c>
      <c r="R14">
        <v>0</v>
      </c>
    </row>
    <row r="15" spans="1:18" x14ac:dyDescent="0.2">
      <c r="A15" t="s">
        <v>74</v>
      </c>
      <c r="B15" t="s">
        <v>134</v>
      </c>
      <c r="C15" t="s">
        <v>197</v>
      </c>
      <c r="D15" t="s">
        <v>257</v>
      </c>
      <c r="E15" s="1">
        <v>44210.74722222222</v>
      </c>
      <c r="F15">
        <v>14859</v>
      </c>
      <c r="G15">
        <v>15290</v>
      </c>
      <c r="H15">
        <v>14.9</v>
      </c>
      <c r="I15">
        <v>35.15</v>
      </c>
      <c r="J15">
        <v>123200</v>
      </c>
      <c r="K15">
        <v>23.2</v>
      </c>
      <c r="L15">
        <v>22.96</v>
      </c>
      <c r="M15">
        <v>2.4359999999999999</v>
      </c>
      <c r="N15" s="12">
        <f t="shared" ref="N15:N19" si="1">J15/$J$11</f>
        <v>16.641152633948671</v>
      </c>
      <c r="O15" s="12">
        <f t="shared" ref="O15:O18" si="2">E15-$E$5</f>
        <v>3.8013888888890506</v>
      </c>
      <c r="P15" s="5">
        <f t="shared" ref="P15:P19" si="3">LOG(N15,2)/O15</f>
        <v>1.067158235405375</v>
      </c>
      <c r="Q15" t="s">
        <v>268</v>
      </c>
      <c r="R15">
        <v>0</v>
      </c>
    </row>
    <row r="16" spans="1:18" x14ac:dyDescent="0.2">
      <c r="A16" t="s">
        <v>75</v>
      </c>
      <c r="B16" t="s">
        <v>134</v>
      </c>
      <c r="C16" t="s">
        <v>198</v>
      </c>
      <c r="D16" t="s">
        <v>257</v>
      </c>
      <c r="E16" s="1">
        <v>44210.748611111107</v>
      </c>
      <c r="F16">
        <v>14768</v>
      </c>
      <c r="G16">
        <v>15202</v>
      </c>
      <c r="H16">
        <v>14.9</v>
      </c>
      <c r="I16">
        <v>35.15</v>
      </c>
      <c r="J16">
        <v>121700</v>
      </c>
      <c r="K16">
        <v>23.46</v>
      </c>
      <c r="L16">
        <v>23.29</v>
      </c>
      <c r="M16">
        <v>2.5089999999999999</v>
      </c>
      <c r="N16" s="12">
        <f t="shared" si="1"/>
        <v>16.438541197658711</v>
      </c>
      <c r="O16" s="12">
        <f t="shared" si="2"/>
        <v>3.8027777777751908</v>
      </c>
      <c r="P16" s="5">
        <f t="shared" si="3"/>
        <v>1.0621210617093391</v>
      </c>
      <c r="Q16" t="s">
        <v>268</v>
      </c>
      <c r="R16">
        <v>0</v>
      </c>
    </row>
    <row r="17" spans="1:18" x14ac:dyDescent="0.2">
      <c r="A17" t="s">
        <v>76</v>
      </c>
      <c r="B17" t="s">
        <v>134</v>
      </c>
      <c r="C17" t="s">
        <v>199</v>
      </c>
      <c r="D17" t="s">
        <v>257</v>
      </c>
      <c r="E17" s="1">
        <v>44210.749305555553</v>
      </c>
      <c r="F17">
        <v>12109</v>
      </c>
      <c r="G17">
        <v>12403</v>
      </c>
      <c r="H17">
        <v>14.9</v>
      </c>
      <c r="I17">
        <v>35.15</v>
      </c>
      <c r="J17">
        <v>90480</v>
      </c>
      <c r="K17">
        <v>24.4</v>
      </c>
      <c r="L17">
        <v>24.3</v>
      </c>
      <c r="M17">
        <v>2.6989999999999998</v>
      </c>
      <c r="N17" s="12">
        <f t="shared" si="1"/>
        <v>12.221521837010355</v>
      </c>
      <c r="O17" s="12">
        <f t="shared" si="2"/>
        <v>3.8034722222218988</v>
      </c>
      <c r="P17" s="5">
        <f t="shared" si="3"/>
        <v>0.94948821134135408</v>
      </c>
      <c r="Q17" t="s">
        <v>268</v>
      </c>
      <c r="R17">
        <v>0</v>
      </c>
    </row>
    <row r="18" spans="1:18" x14ac:dyDescent="0.2">
      <c r="A18" t="s">
        <v>77</v>
      </c>
      <c r="B18" t="s">
        <v>134</v>
      </c>
      <c r="C18" t="s">
        <v>200</v>
      </c>
      <c r="D18" t="s">
        <v>257</v>
      </c>
      <c r="E18" s="1">
        <v>44210.750694444447</v>
      </c>
      <c r="F18">
        <v>13444</v>
      </c>
      <c r="G18">
        <v>13808</v>
      </c>
      <c r="H18">
        <v>14.9</v>
      </c>
      <c r="I18">
        <v>35.15</v>
      </c>
      <c r="J18">
        <v>103700</v>
      </c>
      <c r="K18">
        <v>24.35</v>
      </c>
      <c r="L18">
        <v>24.15</v>
      </c>
      <c r="M18">
        <v>2.6179999999999999</v>
      </c>
      <c r="N18" s="12">
        <f t="shared" si="1"/>
        <v>14.007203962179199</v>
      </c>
      <c r="O18" s="12">
        <f t="shared" si="2"/>
        <v>3.804861111115315</v>
      </c>
      <c r="P18" s="5">
        <f t="shared" si="3"/>
        <v>1.0008504872227781</v>
      </c>
      <c r="Q18" t="s">
        <v>268</v>
      </c>
      <c r="R18">
        <v>0</v>
      </c>
    </row>
    <row r="19" spans="1:18" x14ac:dyDescent="0.2">
      <c r="A19" t="s">
        <v>78</v>
      </c>
      <c r="B19" t="s">
        <v>134</v>
      </c>
      <c r="C19" t="s">
        <v>201</v>
      </c>
      <c r="D19" t="s">
        <v>257</v>
      </c>
      <c r="E19" s="1">
        <v>44210.752083333333</v>
      </c>
      <c r="F19">
        <v>12916</v>
      </c>
      <c r="G19">
        <v>13250</v>
      </c>
      <c r="H19">
        <v>14.9</v>
      </c>
      <c r="I19">
        <v>35.15</v>
      </c>
      <c r="J19">
        <v>99580</v>
      </c>
      <c r="K19">
        <v>24.07</v>
      </c>
      <c r="L19">
        <v>23.9</v>
      </c>
      <c r="M19">
        <v>2.613</v>
      </c>
      <c r="N19" s="12">
        <f t="shared" si="1"/>
        <v>13.45069788383611</v>
      </c>
      <c r="O19" s="12">
        <f>E19-$E$5</f>
        <v>3.8062500000014552</v>
      </c>
      <c r="P19" s="5">
        <f t="shared" si="3"/>
        <v>0.98511898147488774</v>
      </c>
      <c r="Q19" t="s">
        <v>268</v>
      </c>
      <c r="R19">
        <v>0</v>
      </c>
    </row>
    <row r="20" spans="1:18" x14ac:dyDescent="0.2">
      <c r="A20" s="6" t="s">
        <v>258</v>
      </c>
      <c r="B20" s="6"/>
      <c r="C20" s="6"/>
      <c r="D20" s="6"/>
      <c r="E20" s="6"/>
      <c r="F20" s="6"/>
      <c r="G20" s="6"/>
      <c r="H20" s="6"/>
      <c r="I20" s="6"/>
      <c r="J20" s="8">
        <f>AVERAGE(J14:J19)</f>
        <v>108443.33333333333</v>
      </c>
      <c r="K20" s="7">
        <f t="shared" ref="K20" si="4">AVERAGE(K14:K19)</f>
        <v>23.828333333333333</v>
      </c>
      <c r="L20" s="7">
        <f t="shared" ref="L20" si="5">AVERAGE(L14:L19)</f>
        <v>23.653333333333332</v>
      </c>
      <c r="M20" s="7">
        <f t="shared" ref="M20:P20" si="6">AVERAGE(M14:M19)</f>
        <v>2.5509999999999997</v>
      </c>
      <c r="N20" s="7">
        <f t="shared" si="6"/>
        <v>14.647906348491672</v>
      </c>
      <c r="O20" s="7">
        <f t="shared" si="6"/>
        <v>3.8031249999997576</v>
      </c>
      <c r="P20" s="7">
        <f t="shared" si="6"/>
        <v>1.0160166863243507</v>
      </c>
    </row>
    <row r="21" spans="1:18" ht="32" customHeight="1" x14ac:dyDescent="0.2">
      <c r="A21" s="9"/>
      <c r="B21" s="9" t="s">
        <v>260</v>
      </c>
      <c r="C21" s="9" t="s">
        <v>261</v>
      </c>
      <c r="E21" s="10" t="s">
        <v>263</v>
      </c>
      <c r="F21" s="9" t="s">
        <v>264</v>
      </c>
      <c r="G21" s="9"/>
      <c r="H21" s="9" t="s">
        <v>265</v>
      </c>
      <c r="I21" s="9"/>
      <c r="J21" s="3"/>
      <c r="K21" s="9"/>
      <c r="L21" s="9"/>
      <c r="M21" s="3"/>
    </row>
    <row r="22" spans="1:18" x14ac:dyDescent="0.2">
      <c r="A22" s="6" t="s">
        <v>266</v>
      </c>
      <c r="B22" s="7">
        <f>K20-$K$11</f>
        <v>-1.3900000000000006</v>
      </c>
      <c r="C22" s="7">
        <f>L20-$L$11</f>
        <v>-1.4050000000000011</v>
      </c>
      <c r="D22" s="7">
        <f>J20/$J$11</f>
        <v>14.64790634849167</v>
      </c>
      <c r="E22" s="7">
        <f>E14-$E$5</f>
        <v>3.7999999999956344</v>
      </c>
      <c r="F22" s="7">
        <f>LOG(D22,2)/E22</f>
        <v>1.0191112019175559</v>
      </c>
      <c r="G22" s="7"/>
      <c r="H22" s="7">
        <f>4/3*PI()*(K20/2)^3</f>
        <v>7084.0174561144704</v>
      </c>
      <c r="I22" s="7"/>
      <c r="K22" s="11"/>
      <c r="L22" s="7"/>
    </row>
    <row r="24" spans="1:18" x14ac:dyDescent="0.2">
      <c r="A24" t="s">
        <v>91</v>
      </c>
      <c r="B24" t="s">
        <v>134</v>
      </c>
      <c r="C24" t="s">
        <v>214</v>
      </c>
      <c r="D24" t="s">
        <v>257</v>
      </c>
      <c r="E24" s="1">
        <v>44214.831944444442</v>
      </c>
      <c r="F24">
        <v>21568</v>
      </c>
      <c r="G24">
        <v>22449</v>
      </c>
      <c r="H24">
        <v>14.9</v>
      </c>
      <c r="I24">
        <v>35.15</v>
      </c>
      <c r="J24">
        <v>856000</v>
      </c>
      <c r="K24">
        <v>23.49</v>
      </c>
      <c r="L24">
        <v>23.35</v>
      </c>
      <c r="M24">
        <v>2.758</v>
      </c>
      <c r="N24" s="12">
        <f>J24/$J$11</f>
        <v>115.62359297613688</v>
      </c>
      <c r="O24" s="12">
        <f>E24-$E$5</f>
        <v>7.8861111111109494</v>
      </c>
      <c r="P24" s="5">
        <f>LOG(N24,2)/O24</f>
        <v>0.8690331524360928</v>
      </c>
      <c r="Q24" t="s">
        <v>268</v>
      </c>
      <c r="R24">
        <v>1</v>
      </c>
    </row>
    <row r="25" spans="1:18" x14ac:dyDescent="0.2">
      <c r="A25" t="s">
        <v>92</v>
      </c>
      <c r="B25" t="s">
        <v>134</v>
      </c>
      <c r="C25" t="s">
        <v>215</v>
      </c>
      <c r="D25" t="s">
        <v>257</v>
      </c>
      <c r="E25" s="1">
        <v>44214.833333333343</v>
      </c>
      <c r="F25">
        <v>25272</v>
      </c>
      <c r="G25">
        <v>26498</v>
      </c>
      <c r="H25">
        <v>14.9</v>
      </c>
      <c r="I25">
        <v>35.15</v>
      </c>
      <c r="J25">
        <v>1012000</v>
      </c>
      <c r="K25">
        <v>23.19</v>
      </c>
      <c r="L25">
        <v>23.01</v>
      </c>
      <c r="M25">
        <v>2.72</v>
      </c>
      <c r="N25" s="12">
        <f t="shared" ref="N25:N29" si="7">J25/$J$11</f>
        <v>136.69518235029267</v>
      </c>
      <c r="O25" s="12">
        <f t="shared" ref="O25:O28" si="8">E25-$E$5</f>
        <v>7.8875000000116415</v>
      </c>
      <c r="P25" s="5">
        <f t="shared" ref="P25:P29" si="9">LOG(N25,2)/O25</f>
        <v>0.89950156420066418</v>
      </c>
      <c r="Q25" t="s">
        <v>268</v>
      </c>
      <c r="R25">
        <v>1</v>
      </c>
    </row>
    <row r="26" spans="1:18" x14ac:dyDescent="0.2">
      <c r="A26" t="s">
        <v>93</v>
      </c>
      <c r="B26" t="s">
        <v>134</v>
      </c>
      <c r="C26" t="s">
        <v>216</v>
      </c>
      <c r="D26" t="s">
        <v>257</v>
      </c>
      <c r="E26" s="1">
        <v>44214.834722222222</v>
      </c>
      <c r="F26">
        <v>26350</v>
      </c>
      <c r="G26">
        <v>27701</v>
      </c>
      <c r="H26">
        <v>14.9</v>
      </c>
      <c r="I26">
        <v>35.15</v>
      </c>
      <c r="J26">
        <v>1064000</v>
      </c>
      <c r="K26">
        <v>23.22</v>
      </c>
      <c r="L26">
        <v>23.07</v>
      </c>
      <c r="M26">
        <v>2.823</v>
      </c>
      <c r="N26" s="12">
        <f t="shared" si="7"/>
        <v>143.71904547501126</v>
      </c>
      <c r="O26" s="12">
        <f t="shared" si="8"/>
        <v>7.8888888888905058</v>
      </c>
      <c r="P26" s="5">
        <f t="shared" si="9"/>
        <v>0.90850657797236045</v>
      </c>
      <c r="Q26" t="s">
        <v>268</v>
      </c>
      <c r="R26">
        <v>1</v>
      </c>
    </row>
    <row r="27" spans="1:18" x14ac:dyDescent="0.2">
      <c r="A27" t="s">
        <v>94</v>
      </c>
      <c r="B27" t="s">
        <v>134</v>
      </c>
      <c r="C27" t="s">
        <v>217</v>
      </c>
      <c r="D27" t="s">
        <v>257</v>
      </c>
      <c r="E27" s="1">
        <v>44214.836111111108</v>
      </c>
      <c r="F27">
        <v>25832</v>
      </c>
      <c r="G27">
        <v>27187</v>
      </c>
      <c r="H27">
        <v>14.9</v>
      </c>
      <c r="I27">
        <v>35.15</v>
      </c>
      <c r="J27">
        <v>1052000</v>
      </c>
      <c r="K27">
        <v>23.71</v>
      </c>
      <c r="L27">
        <v>23.59</v>
      </c>
      <c r="M27">
        <v>2.8239999999999998</v>
      </c>
      <c r="N27" s="12">
        <f t="shared" si="7"/>
        <v>142.09815398469158</v>
      </c>
      <c r="O27" s="12">
        <f t="shared" si="8"/>
        <v>7.890277777776646</v>
      </c>
      <c r="P27" s="5">
        <f t="shared" si="9"/>
        <v>0.90627278324492255</v>
      </c>
      <c r="Q27" t="s">
        <v>268</v>
      </c>
      <c r="R27">
        <v>1</v>
      </c>
    </row>
    <row r="28" spans="1:18" x14ac:dyDescent="0.2">
      <c r="A28" t="s">
        <v>95</v>
      </c>
      <c r="B28" t="s">
        <v>134</v>
      </c>
      <c r="C28" t="s">
        <v>218</v>
      </c>
      <c r="D28" t="s">
        <v>257</v>
      </c>
      <c r="E28" s="1">
        <v>44214.837500000001</v>
      </c>
      <c r="F28">
        <v>23610</v>
      </c>
      <c r="G28">
        <v>24726</v>
      </c>
      <c r="H28">
        <v>14.9</v>
      </c>
      <c r="I28">
        <v>35.15</v>
      </c>
      <c r="J28">
        <v>948500</v>
      </c>
      <c r="K28">
        <v>23.48</v>
      </c>
      <c r="L28">
        <v>23.36</v>
      </c>
      <c r="M28">
        <v>2.8610000000000002</v>
      </c>
      <c r="N28" s="12">
        <f t="shared" si="7"/>
        <v>128.11796488068438</v>
      </c>
      <c r="O28" s="12">
        <f t="shared" si="8"/>
        <v>7.8916666666700621</v>
      </c>
      <c r="P28" s="5">
        <f t="shared" si="9"/>
        <v>0.88718001812342528</v>
      </c>
      <c r="Q28" t="s">
        <v>268</v>
      </c>
      <c r="R28">
        <v>1</v>
      </c>
    </row>
    <row r="29" spans="1:18" x14ac:dyDescent="0.2">
      <c r="A29" t="s">
        <v>96</v>
      </c>
      <c r="B29" t="s">
        <v>134</v>
      </c>
      <c r="C29" t="s">
        <v>219</v>
      </c>
      <c r="D29" t="s">
        <v>257</v>
      </c>
      <c r="E29" s="1">
        <v>44214.838888888888</v>
      </c>
      <c r="F29">
        <v>26387</v>
      </c>
      <c r="G29">
        <v>27766</v>
      </c>
      <c r="H29">
        <v>14.9</v>
      </c>
      <c r="I29">
        <v>35.15</v>
      </c>
      <c r="J29">
        <v>1052000</v>
      </c>
      <c r="K29">
        <v>23.53</v>
      </c>
      <c r="L29">
        <v>23.43</v>
      </c>
      <c r="M29">
        <v>2.9009999999999998</v>
      </c>
      <c r="N29" s="12">
        <f t="shared" si="7"/>
        <v>142.09815398469158</v>
      </c>
      <c r="O29" s="12">
        <f>E29-$E$5</f>
        <v>7.8930555555562023</v>
      </c>
      <c r="P29" s="5">
        <f t="shared" si="9"/>
        <v>0.90595384156488556</v>
      </c>
      <c r="Q29" t="s">
        <v>268</v>
      </c>
      <c r="R29">
        <v>1</v>
      </c>
    </row>
    <row r="30" spans="1:18" x14ac:dyDescent="0.2">
      <c r="A30" s="6" t="s">
        <v>258</v>
      </c>
      <c r="B30" s="6"/>
      <c r="C30" s="6"/>
      <c r="D30" s="6"/>
      <c r="E30" s="6"/>
      <c r="F30" s="6"/>
      <c r="G30" s="6"/>
      <c r="H30" s="6"/>
      <c r="I30" s="6"/>
      <c r="J30" s="8">
        <f>AVERAGE(J24:J29)</f>
        <v>997416.66666666663</v>
      </c>
      <c r="K30" s="7">
        <f t="shared" ref="K30" si="10">AVERAGE(K24:K29)</f>
        <v>23.436666666666667</v>
      </c>
      <c r="L30" s="7">
        <f t="shared" ref="L30" si="11">AVERAGE(L24:L29)</f>
        <v>23.301666666666666</v>
      </c>
      <c r="M30" s="7">
        <f t="shared" ref="M30:P30" si="12">AVERAGE(M24:M29)</f>
        <v>2.8145000000000002</v>
      </c>
      <c r="N30" s="7">
        <f t="shared" si="12"/>
        <v>134.7253489419181</v>
      </c>
      <c r="O30" s="7">
        <f t="shared" si="12"/>
        <v>7.8895833333360015</v>
      </c>
      <c r="P30" s="7">
        <f t="shared" si="12"/>
        <v>0.89607465625705851</v>
      </c>
    </row>
    <row r="31" spans="1:18" ht="32" customHeight="1" x14ac:dyDescent="0.2">
      <c r="A31" s="9"/>
      <c r="B31" s="9" t="s">
        <v>260</v>
      </c>
      <c r="C31" s="9" t="s">
        <v>261</v>
      </c>
      <c r="D31" s="9" t="s">
        <v>262</v>
      </c>
      <c r="E31" s="10" t="s">
        <v>263</v>
      </c>
      <c r="F31" s="9" t="s">
        <v>264</v>
      </c>
      <c r="G31" s="9"/>
      <c r="H31" s="9" t="s">
        <v>265</v>
      </c>
      <c r="I31" s="9"/>
      <c r="J31" s="3"/>
      <c r="K31" s="9"/>
      <c r="L31" s="9"/>
      <c r="M31" s="3"/>
    </row>
    <row r="32" spans="1:18" x14ac:dyDescent="0.2">
      <c r="A32" s="6" t="s">
        <v>266</v>
      </c>
      <c r="B32" s="7">
        <f>K30-$K$11</f>
        <v>-1.7816666666666663</v>
      </c>
      <c r="C32" s="7">
        <f>L30-$L$11</f>
        <v>-1.7566666666666677</v>
      </c>
      <c r="D32" s="7">
        <f>J30/$J$11</f>
        <v>134.72534894191804</v>
      </c>
      <c r="E32" s="7">
        <f>E24-$E$5</f>
        <v>7.8861111111109494</v>
      </c>
      <c r="F32" s="7">
        <f>LOG(D32,2)/E32</f>
        <v>0.89700454551746833</v>
      </c>
      <c r="G32" s="7"/>
      <c r="H32" s="7">
        <f>4/3*PI()*(K30/2)^3</f>
        <v>6740.4074813347934</v>
      </c>
      <c r="I32" s="7"/>
      <c r="K32" s="11"/>
      <c r="L32" s="7"/>
    </row>
    <row r="34" spans="1:18" x14ac:dyDescent="0.2">
      <c r="A34" t="s">
        <v>79</v>
      </c>
      <c r="B34" t="s">
        <v>134</v>
      </c>
      <c r="C34" t="s">
        <v>202</v>
      </c>
      <c r="D34" t="s">
        <v>257</v>
      </c>
      <c r="E34" s="1">
        <v>44215.572916666657</v>
      </c>
      <c r="F34">
        <v>63894</v>
      </c>
      <c r="G34">
        <v>72067</v>
      </c>
      <c r="H34">
        <v>14.9</v>
      </c>
      <c r="I34">
        <v>35.15</v>
      </c>
      <c r="J34">
        <v>598200</v>
      </c>
      <c r="K34">
        <v>22.79</v>
      </c>
      <c r="L34">
        <v>22.51</v>
      </c>
      <c r="M34">
        <v>2.7280000000000002</v>
      </c>
      <c r="N34" s="12">
        <f>J34/$J$11</f>
        <v>80.801440792435841</v>
      </c>
      <c r="O34" s="12">
        <f>E34-$E$5</f>
        <v>8.6270833333255723</v>
      </c>
      <c r="P34" s="5">
        <f>LOG(N34,2)/O34</f>
        <v>0.73446712734353137</v>
      </c>
      <c r="Q34" t="s">
        <v>268</v>
      </c>
      <c r="R34">
        <v>1.5</v>
      </c>
    </row>
    <row r="35" spans="1:18" x14ac:dyDescent="0.2">
      <c r="A35" t="s">
        <v>80</v>
      </c>
      <c r="B35" t="s">
        <v>134</v>
      </c>
      <c r="C35" t="s">
        <v>203</v>
      </c>
      <c r="D35" t="s">
        <v>257</v>
      </c>
      <c r="E35" s="1">
        <v>44215.573611111111</v>
      </c>
      <c r="F35">
        <v>67811</v>
      </c>
      <c r="G35">
        <v>77208</v>
      </c>
      <c r="H35">
        <v>14.9</v>
      </c>
      <c r="I35">
        <v>35.15</v>
      </c>
      <c r="J35">
        <v>623700</v>
      </c>
      <c r="K35">
        <v>22.47</v>
      </c>
      <c r="L35">
        <v>22.19</v>
      </c>
      <c r="M35">
        <v>2.7440000000000002</v>
      </c>
      <c r="N35" s="12">
        <f t="shared" ref="N35:N39" si="13">J35/$J$11</f>
        <v>84.245835209365154</v>
      </c>
      <c r="O35" s="12">
        <f t="shared" ref="O35:O38" si="14">E35-$E$5</f>
        <v>8.6277777777795563</v>
      </c>
      <c r="P35" s="5">
        <f t="shared" ref="P35:P39" si="15">LOG(N35,2)/O35</f>
        <v>0.74138829561825781</v>
      </c>
      <c r="Q35" t="s">
        <v>268</v>
      </c>
      <c r="R35">
        <v>1.5</v>
      </c>
    </row>
    <row r="36" spans="1:18" x14ac:dyDescent="0.2">
      <c r="A36" t="s">
        <v>81</v>
      </c>
      <c r="B36" t="s">
        <v>134</v>
      </c>
      <c r="C36" t="s">
        <v>204</v>
      </c>
      <c r="D36" t="s">
        <v>257</v>
      </c>
      <c r="E36" s="1">
        <v>44215.575694444437</v>
      </c>
      <c r="F36">
        <v>74279</v>
      </c>
      <c r="G36">
        <v>85449</v>
      </c>
      <c r="H36">
        <v>14.9</v>
      </c>
      <c r="I36">
        <v>35.15</v>
      </c>
      <c r="J36">
        <v>692300</v>
      </c>
      <c r="K36">
        <v>22.61</v>
      </c>
      <c r="L36">
        <v>22.33</v>
      </c>
      <c r="M36">
        <v>2.758</v>
      </c>
      <c r="N36" s="12">
        <f t="shared" si="13"/>
        <v>93.511931562359308</v>
      </c>
      <c r="O36" s="12">
        <f t="shared" si="14"/>
        <v>8.6298611111051287</v>
      </c>
      <c r="P36" s="5">
        <f t="shared" si="15"/>
        <v>0.75865398835368314</v>
      </c>
      <c r="Q36" t="s">
        <v>268</v>
      </c>
      <c r="R36">
        <v>1.5</v>
      </c>
    </row>
    <row r="37" spans="1:18" x14ac:dyDescent="0.2">
      <c r="A37" t="s">
        <v>82</v>
      </c>
      <c r="B37" t="s">
        <v>134</v>
      </c>
      <c r="C37" t="s">
        <v>205</v>
      </c>
      <c r="D37" t="s">
        <v>257</v>
      </c>
      <c r="E37" s="1">
        <v>44215.57708333333</v>
      </c>
      <c r="F37">
        <v>77414</v>
      </c>
      <c r="G37">
        <v>90146</v>
      </c>
      <c r="H37">
        <v>14.9</v>
      </c>
      <c r="I37">
        <v>35.15</v>
      </c>
      <c r="J37">
        <v>718700</v>
      </c>
      <c r="K37">
        <v>23.16</v>
      </c>
      <c r="L37">
        <v>22.89</v>
      </c>
      <c r="M37">
        <v>2.7690000000000001</v>
      </c>
      <c r="N37" s="12">
        <f t="shared" si="13"/>
        <v>97.077892841062592</v>
      </c>
      <c r="O37" s="12">
        <f t="shared" si="14"/>
        <v>8.6312499999985448</v>
      </c>
      <c r="P37" s="5">
        <f t="shared" si="15"/>
        <v>0.7647873585846745</v>
      </c>
      <c r="Q37" t="s">
        <v>268</v>
      </c>
      <c r="R37">
        <v>1.5</v>
      </c>
    </row>
    <row r="38" spans="1:18" x14ac:dyDescent="0.2">
      <c r="A38" t="s">
        <v>83</v>
      </c>
      <c r="B38" t="s">
        <v>134</v>
      </c>
      <c r="C38" t="s">
        <v>206</v>
      </c>
      <c r="D38" t="s">
        <v>257</v>
      </c>
      <c r="E38" s="1">
        <v>44215.577777777777</v>
      </c>
      <c r="F38">
        <v>86001</v>
      </c>
      <c r="G38">
        <v>101430</v>
      </c>
      <c r="H38">
        <v>14.9</v>
      </c>
      <c r="I38">
        <v>35.15</v>
      </c>
      <c r="J38">
        <v>814300</v>
      </c>
      <c r="K38">
        <v>22.82</v>
      </c>
      <c r="L38">
        <v>22.53</v>
      </c>
      <c r="M38">
        <v>2.7970000000000002</v>
      </c>
      <c r="N38" s="12">
        <f t="shared" si="13"/>
        <v>109.990995047276</v>
      </c>
      <c r="O38" s="12">
        <f t="shared" si="14"/>
        <v>8.6319444444452529</v>
      </c>
      <c r="P38" s="5">
        <f t="shared" si="15"/>
        <v>0.78559838385102887</v>
      </c>
      <c r="Q38" t="s">
        <v>268</v>
      </c>
      <c r="R38">
        <v>1.5</v>
      </c>
    </row>
    <row r="39" spans="1:18" x14ac:dyDescent="0.2">
      <c r="A39" t="s">
        <v>84</v>
      </c>
      <c r="B39" t="s">
        <v>134</v>
      </c>
      <c r="C39" t="s">
        <v>207</v>
      </c>
      <c r="D39" t="s">
        <v>257</v>
      </c>
      <c r="E39" s="1">
        <v>44215.57916666667</v>
      </c>
      <c r="F39">
        <v>77756</v>
      </c>
      <c r="G39">
        <v>90702</v>
      </c>
      <c r="H39">
        <v>14.9</v>
      </c>
      <c r="I39">
        <v>35.15</v>
      </c>
      <c r="J39">
        <v>731900</v>
      </c>
      <c r="K39">
        <v>23.13</v>
      </c>
      <c r="L39">
        <v>22.86</v>
      </c>
      <c r="M39">
        <v>2.758</v>
      </c>
      <c r="N39" s="12">
        <f t="shared" si="13"/>
        <v>98.860873480414227</v>
      </c>
      <c r="O39" s="12">
        <f>E39-$E$5</f>
        <v>8.633333333338669</v>
      </c>
      <c r="P39" s="5">
        <f t="shared" si="15"/>
        <v>0.76764414072726994</v>
      </c>
      <c r="Q39" t="s">
        <v>268</v>
      </c>
      <c r="R39">
        <v>1.5</v>
      </c>
    </row>
    <row r="40" spans="1:18" x14ac:dyDescent="0.2">
      <c r="A40" s="6" t="s">
        <v>258</v>
      </c>
      <c r="B40" s="6"/>
      <c r="C40" s="6"/>
      <c r="D40" s="6"/>
      <c r="E40" s="6"/>
      <c r="F40" s="6"/>
      <c r="G40" s="6"/>
      <c r="H40" s="6"/>
      <c r="I40" s="6"/>
      <c r="J40" s="8">
        <f>AVERAGE(J34:J39)</f>
        <v>696516.66666666663</v>
      </c>
      <c r="K40" s="7">
        <f t="shared" ref="K40" si="16">AVERAGE(K34:K39)</f>
        <v>22.83</v>
      </c>
      <c r="L40" s="7">
        <f t="shared" ref="L40" si="17">AVERAGE(L34:L39)</f>
        <v>22.551666666666666</v>
      </c>
      <c r="M40" s="7">
        <f t="shared" ref="M40:P40" si="18">AVERAGE(M34:M39)</f>
        <v>2.7590000000000003</v>
      </c>
      <c r="N40" s="7">
        <f t="shared" si="18"/>
        <v>94.08149482215218</v>
      </c>
      <c r="O40" s="7">
        <f t="shared" si="18"/>
        <v>8.6302083333321207</v>
      </c>
      <c r="P40" s="7">
        <f t="shared" si="18"/>
        <v>0.75875654907974088</v>
      </c>
    </row>
    <row r="41" spans="1:18" ht="32" customHeight="1" x14ac:dyDescent="0.2">
      <c r="A41" s="9"/>
      <c r="B41" s="9" t="s">
        <v>260</v>
      </c>
      <c r="C41" s="9" t="s">
        <v>261</v>
      </c>
      <c r="D41" s="9" t="s">
        <v>262</v>
      </c>
      <c r="E41" s="10" t="s">
        <v>263</v>
      </c>
      <c r="F41" s="9" t="s">
        <v>264</v>
      </c>
      <c r="G41" s="9"/>
      <c r="H41" s="9" t="s">
        <v>265</v>
      </c>
      <c r="I41" s="9"/>
      <c r="J41" s="3"/>
      <c r="K41" s="9"/>
      <c r="L41" s="9"/>
      <c r="M41" s="3"/>
    </row>
    <row r="42" spans="1:18" x14ac:dyDescent="0.2">
      <c r="A42" s="6" t="s">
        <v>266</v>
      </c>
      <c r="B42" s="7">
        <f>K40-$K$11</f>
        <v>-2.3883333333333354</v>
      </c>
      <c r="C42" s="7">
        <f>L40-$L$11</f>
        <v>-2.5066666666666677</v>
      </c>
      <c r="D42" s="7">
        <f>J40/$J$11</f>
        <v>94.08149482215218</v>
      </c>
      <c r="E42" s="7">
        <f>E34-$E$5</f>
        <v>8.6270833333255723</v>
      </c>
      <c r="F42" s="7">
        <f>LOG(D42,2)/E42</f>
        <v>0.75991373032261678</v>
      </c>
      <c r="G42" s="7"/>
      <c r="H42" s="7">
        <f>4/3*PI()*(K40/2)^3</f>
        <v>6230.406124913472</v>
      </c>
      <c r="I42" s="7"/>
      <c r="K42" s="11"/>
      <c r="L42" s="7"/>
    </row>
    <row r="44" spans="1:18" x14ac:dyDescent="0.2">
      <c r="A44" t="s">
        <v>103</v>
      </c>
      <c r="B44" t="s">
        <v>134</v>
      </c>
      <c r="C44" t="s">
        <v>226</v>
      </c>
      <c r="D44" t="s">
        <v>257</v>
      </c>
      <c r="E44" s="1">
        <v>44215.613194444442</v>
      </c>
      <c r="F44">
        <v>23403</v>
      </c>
      <c r="G44">
        <v>24363</v>
      </c>
      <c r="H44">
        <v>14.9</v>
      </c>
      <c r="I44">
        <v>35.15</v>
      </c>
      <c r="J44">
        <v>169600</v>
      </c>
      <c r="K44">
        <v>23.67</v>
      </c>
      <c r="L44">
        <v>23.44</v>
      </c>
      <c r="M44">
        <v>2.95</v>
      </c>
      <c r="N44" s="12">
        <f>J44/$J$11</f>
        <v>22.908599729851421</v>
      </c>
      <c r="O44" s="12">
        <f>E44-$E$5</f>
        <v>8.6673611111109494</v>
      </c>
      <c r="P44" s="5">
        <f>LOG(N44,2)/O44</f>
        <v>0.52124485350370509</v>
      </c>
      <c r="Q44" t="s">
        <v>268</v>
      </c>
      <c r="R44">
        <v>2</v>
      </c>
    </row>
    <row r="45" spans="1:18" x14ac:dyDescent="0.2">
      <c r="A45" t="s">
        <v>104</v>
      </c>
      <c r="B45" t="s">
        <v>134</v>
      </c>
      <c r="C45" t="s">
        <v>227</v>
      </c>
      <c r="D45" t="s">
        <v>257</v>
      </c>
      <c r="E45" s="1">
        <v>44215.614583333343</v>
      </c>
      <c r="F45">
        <v>26160</v>
      </c>
      <c r="G45">
        <v>27446</v>
      </c>
      <c r="H45">
        <v>14.9</v>
      </c>
      <c r="I45">
        <v>35.15</v>
      </c>
      <c r="J45">
        <v>197500</v>
      </c>
      <c r="K45">
        <v>23.6</v>
      </c>
      <c r="L45">
        <v>23.35</v>
      </c>
      <c r="M45">
        <v>2.9470000000000001</v>
      </c>
      <c r="N45" s="12">
        <f t="shared" ref="N45:N49" si="19">J45/$J$11</f>
        <v>26.677172444844665</v>
      </c>
      <c r="O45" s="12">
        <f t="shared" ref="O45:O48" si="20">E45-$E$5</f>
        <v>8.6687500000116415</v>
      </c>
      <c r="P45" s="5">
        <f t="shared" ref="P45:P49" si="21">LOG(N45,2)/O45</f>
        <v>0.54650714993591953</v>
      </c>
      <c r="Q45" t="s">
        <v>268</v>
      </c>
      <c r="R45">
        <v>2</v>
      </c>
    </row>
    <row r="46" spans="1:18" x14ac:dyDescent="0.2">
      <c r="A46" t="s">
        <v>105</v>
      </c>
      <c r="B46" t="s">
        <v>134</v>
      </c>
      <c r="C46" t="s">
        <v>228</v>
      </c>
      <c r="D46" t="s">
        <v>257</v>
      </c>
      <c r="E46" s="1">
        <v>44215.615972222222</v>
      </c>
      <c r="F46">
        <v>27009</v>
      </c>
      <c r="G46">
        <v>28430</v>
      </c>
      <c r="H46">
        <v>14.9</v>
      </c>
      <c r="I46">
        <v>35.15</v>
      </c>
      <c r="J46">
        <v>206300</v>
      </c>
      <c r="K46">
        <v>23.78</v>
      </c>
      <c r="L46">
        <v>23.54</v>
      </c>
      <c r="M46">
        <v>2.9889999999999999</v>
      </c>
      <c r="N46" s="12">
        <f t="shared" si="19"/>
        <v>27.865826204412429</v>
      </c>
      <c r="O46" s="12">
        <f t="shared" si="20"/>
        <v>8.6701388888905058</v>
      </c>
      <c r="P46" s="5">
        <f t="shared" si="21"/>
        <v>0.55367337080367351</v>
      </c>
      <c r="Q46" t="s">
        <v>268</v>
      </c>
      <c r="R46">
        <v>2</v>
      </c>
    </row>
    <row r="47" spans="1:18" x14ac:dyDescent="0.2">
      <c r="A47" t="s">
        <v>106</v>
      </c>
      <c r="B47" t="s">
        <v>134</v>
      </c>
      <c r="C47" t="s">
        <v>229</v>
      </c>
      <c r="D47" t="s">
        <v>257</v>
      </c>
      <c r="E47" s="1">
        <v>44215.617361111108</v>
      </c>
      <c r="F47">
        <v>28811</v>
      </c>
      <c r="G47">
        <v>30478</v>
      </c>
      <c r="H47">
        <v>14.9</v>
      </c>
      <c r="I47">
        <v>35.15</v>
      </c>
      <c r="J47">
        <v>223600</v>
      </c>
      <c r="K47">
        <v>23.99</v>
      </c>
      <c r="L47">
        <v>23.77</v>
      </c>
      <c r="M47">
        <v>2.9180000000000001</v>
      </c>
      <c r="N47" s="12">
        <f t="shared" si="19"/>
        <v>30.20261143628996</v>
      </c>
      <c r="O47" s="12">
        <f t="shared" si="20"/>
        <v>8.671527777776646</v>
      </c>
      <c r="P47" s="5">
        <f t="shared" si="21"/>
        <v>0.56698214165962457</v>
      </c>
      <c r="Q47" t="s">
        <v>268</v>
      </c>
      <c r="R47">
        <v>2</v>
      </c>
    </row>
    <row r="48" spans="1:18" x14ac:dyDescent="0.2">
      <c r="A48" t="s">
        <v>107</v>
      </c>
      <c r="B48" t="s">
        <v>134</v>
      </c>
      <c r="C48" t="s">
        <v>230</v>
      </c>
      <c r="D48" t="s">
        <v>257</v>
      </c>
      <c r="E48" s="1">
        <v>44215.618055555547</v>
      </c>
      <c r="F48">
        <v>32694</v>
      </c>
      <c r="G48">
        <v>34873</v>
      </c>
      <c r="H48">
        <v>14.9</v>
      </c>
      <c r="I48">
        <v>35.15</v>
      </c>
      <c r="J48">
        <v>260300</v>
      </c>
      <c r="K48">
        <v>23.92</v>
      </c>
      <c r="L48">
        <v>23.68</v>
      </c>
      <c r="M48">
        <v>2.972</v>
      </c>
      <c r="N48" s="12">
        <f t="shared" si="19"/>
        <v>35.159837910850968</v>
      </c>
      <c r="O48" s="12">
        <f t="shared" si="20"/>
        <v>8.6722222222160781</v>
      </c>
      <c r="P48" s="5">
        <f t="shared" si="21"/>
        <v>0.5922192008997258</v>
      </c>
      <c r="Q48" t="s">
        <v>268</v>
      </c>
      <c r="R48">
        <v>2</v>
      </c>
    </row>
    <row r="49" spans="1:18" x14ac:dyDescent="0.2">
      <c r="A49" t="s">
        <v>108</v>
      </c>
      <c r="B49" t="s">
        <v>134</v>
      </c>
      <c r="C49" t="s">
        <v>231</v>
      </c>
      <c r="D49" t="s">
        <v>257</v>
      </c>
      <c r="E49" s="1">
        <v>44215.619444444441</v>
      </c>
      <c r="F49">
        <v>28053</v>
      </c>
      <c r="G49">
        <v>29646</v>
      </c>
      <c r="H49">
        <v>14.9</v>
      </c>
      <c r="I49">
        <v>35.15</v>
      </c>
      <c r="J49">
        <v>214200</v>
      </c>
      <c r="K49">
        <v>24.06</v>
      </c>
      <c r="L49">
        <v>23.81</v>
      </c>
      <c r="M49">
        <v>3.008</v>
      </c>
      <c r="N49" s="12">
        <f t="shared" si="19"/>
        <v>28.932913102206214</v>
      </c>
      <c r="O49" s="12">
        <f>E49-$E$5</f>
        <v>8.6736111111094942</v>
      </c>
      <c r="P49" s="5">
        <f t="shared" si="21"/>
        <v>0.55970225326263312</v>
      </c>
      <c r="Q49" t="s">
        <v>268</v>
      </c>
      <c r="R49">
        <v>2</v>
      </c>
    </row>
    <row r="50" spans="1:18" x14ac:dyDescent="0.2">
      <c r="A50" s="6" t="s">
        <v>258</v>
      </c>
      <c r="B50" s="6"/>
      <c r="C50" s="6"/>
      <c r="D50" s="6"/>
      <c r="E50" s="6"/>
      <c r="F50" s="6"/>
      <c r="G50" s="6"/>
      <c r="H50" s="6"/>
      <c r="I50" s="6"/>
      <c r="J50" s="8">
        <f>AVERAGE(J44:J49)</f>
        <v>211916.66666666666</v>
      </c>
      <c r="K50" s="7">
        <f t="shared" ref="K50" si="22">AVERAGE(K44:K49)</f>
        <v>23.83666666666667</v>
      </c>
      <c r="L50" s="7">
        <f t="shared" ref="L50" si="23">AVERAGE(L44:L49)</f>
        <v>23.598333333333333</v>
      </c>
      <c r="M50" s="7">
        <f t="shared" ref="M50:P50" si="24">AVERAGE(M44:M49)</f>
        <v>2.964</v>
      </c>
      <c r="N50" s="7">
        <f t="shared" si="24"/>
        <v>28.624493471409277</v>
      </c>
      <c r="O50" s="7">
        <f t="shared" si="24"/>
        <v>8.6706018518525525</v>
      </c>
      <c r="P50" s="7">
        <f t="shared" si="24"/>
        <v>0.55672149501088031</v>
      </c>
    </row>
    <row r="51" spans="1:18" ht="32" customHeight="1" x14ac:dyDescent="0.2">
      <c r="A51" s="9"/>
      <c r="B51" s="9" t="s">
        <v>260</v>
      </c>
      <c r="C51" s="9" t="s">
        <v>261</v>
      </c>
      <c r="D51" s="9" t="s">
        <v>262</v>
      </c>
      <c r="E51" s="10" t="s">
        <v>263</v>
      </c>
      <c r="F51" s="9" t="s">
        <v>264</v>
      </c>
      <c r="G51" s="9"/>
      <c r="H51" s="9" t="s">
        <v>265</v>
      </c>
      <c r="I51" s="9"/>
      <c r="J51" s="3"/>
      <c r="K51" s="9"/>
      <c r="L51" s="9"/>
      <c r="M51" s="3"/>
    </row>
    <row r="52" spans="1:18" x14ac:dyDescent="0.2">
      <c r="A52" s="6" t="s">
        <v>266</v>
      </c>
      <c r="B52" s="7">
        <f>K50-$K$11</f>
        <v>-1.3816666666666642</v>
      </c>
      <c r="C52" s="7">
        <f>L50-$L$11</f>
        <v>-1.4600000000000009</v>
      </c>
      <c r="D52" s="7">
        <f>J50/$J$11</f>
        <v>28.624493471409274</v>
      </c>
      <c r="E52" s="7">
        <f>E44-$E$5</f>
        <v>8.6673611111109494</v>
      </c>
      <c r="F52" s="7">
        <f>LOG(D52,2)/E52</f>
        <v>0.55832198484431006</v>
      </c>
      <c r="G52" s="7"/>
      <c r="H52" s="7">
        <f>4/3*PI()*(K50/2)^3</f>
        <v>7091.4524024604007</v>
      </c>
      <c r="I52" s="7"/>
      <c r="K52" s="11"/>
      <c r="L52" s="7"/>
    </row>
    <row r="54" spans="1:18" x14ac:dyDescent="0.2">
      <c r="A54" t="s">
        <v>97</v>
      </c>
      <c r="B54" t="s">
        <v>134</v>
      </c>
      <c r="C54" t="s">
        <v>220</v>
      </c>
      <c r="D54" t="s">
        <v>257</v>
      </c>
      <c r="E54" s="1">
        <v>44217.661805555559</v>
      </c>
      <c r="F54">
        <v>20570</v>
      </c>
      <c r="G54">
        <v>21268</v>
      </c>
      <c r="H54">
        <v>14.9</v>
      </c>
      <c r="I54">
        <v>35.15</v>
      </c>
      <c r="J54">
        <v>137200</v>
      </c>
      <c r="K54">
        <v>23.66</v>
      </c>
      <c r="L54">
        <v>23.38</v>
      </c>
      <c r="M54">
        <v>3.1219999999999999</v>
      </c>
      <c r="N54" s="12">
        <f>J54/$J$11</f>
        <v>18.532192705988294</v>
      </c>
      <c r="O54" s="12">
        <f>E54-$E$5</f>
        <v>10.71597222222772</v>
      </c>
      <c r="P54" s="5">
        <f>LOG(N54,2)/O54</f>
        <v>0.39305455416333046</v>
      </c>
      <c r="Q54" t="s">
        <v>268</v>
      </c>
      <c r="R54">
        <v>2.5</v>
      </c>
    </row>
    <row r="55" spans="1:18" x14ac:dyDescent="0.2">
      <c r="A55" t="s">
        <v>98</v>
      </c>
      <c r="B55" t="s">
        <v>134</v>
      </c>
      <c r="C55" t="s">
        <v>221</v>
      </c>
      <c r="D55" t="s">
        <v>257</v>
      </c>
      <c r="E55" s="1">
        <v>44217.663194444453</v>
      </c>
      <c r="F55">
        <v>21357</v>
      </c>
      <c r="G55">
        <v>22147</v>
      </c>
      <c r="H55">
        <v>14.9</v>
      </c>
      <c r="I55">
        <v>35.15</v>
      </c>
      <c r="J55">
        <v>139600</v>
      </c>
      <c r="K55">
        <v>23.73</v>
      </c>
      <c r="L55">
        <v>23.41</v>
      </c>
      <c r="M55">
        <v>3.2320000000000002</v>
      </c>
      <c r="N55" s="12">
        <f t="shared" ref="N55:N59" si="25">J55/$J$11</f>
        <v>18.856371004052228</v>
      </c>
      <c r="O55" s="12">
        <f t="shared" ref="O55:O58" si="26">E55-$E$5</f>
        <v>10.717361111121136</v>
      </c>
      <c r="P55" s="5">
        <f t="shared" ref="P55:P59" si="27">LOG(N55,2)/O55</f>
        <v>0.39533800348246012</v>
      </c>
      <c r="Q55" t="s">
        <v>268</v>
      </c>
      <c r="R55">
        <v>2.5</v>
      </c>
    </row>
    <row r="56" spans="1:18" x14ac:dyDescent="0.2">
      <c r="A56" t="s">
        <v>99</v>
      </c>
      <c r="B56" t="s">
        <v>134</v>
      </c>
      <c r="C56" t="s">
        <v>222</v>
      </c>
      <c r="D56" t="s">
        <v>257</v>
      </c>
      <c r="E56" s="1">
        <v>44217.663888888892</v>
      </c>
      <c r="F56">
        <v>24798</v>
      </c>
      <c r="G56">
        <v>25909</v>
      </c>
      <c r="H56">
        <v>14.9</v>
      </c>
      <c r="I56">
        <v>35.15</v>
      </c>
      <c r="J56">
        <v>173000</v>
      </c>
      <c r="K56">
        <v>23.69</v>
      </c>
      <c r="L56">
        <v>23.35</v>
      </c>
      <c r="M56">
        <v>3.19</v>
      </c>
      <c r="N56" s="12">
        <f t="shared" si="25"/>
        <v>23.367852318775327</v>
      </c>
      <c r="O56" s="12">
        <f t="shared" si="26"/>
        <v>10.718055555560568</v>
      </c>
      <c r="P56" s="5">
        <f t="shared" si="27"/>
        <v>0.42418638502269262</v>
      </c>
      <c r="Q56" t="s">
        <v>268</v>
      </c>
      <c r="R56">
        <v>2.5</v>
      </c>
    </row>
    <row r="57" spans="1:18" x14ac:dyDescent="0.2">
      <c r="A57" t="s">
        <v>100</v>
      </c>
      <c r="B57" t="s">
        <v>134</v>
      </c>
      <c r="C57" t="s">
        <v>223</v>
      </c>
      <c r="D57" t="s">
        <v>257</v>
      </c>
      <c r="E57" s="1">
        <v>44217.665277777778</v>
      </c>
      <c r="F57">
        <v>32386</v>
      </c>
      <c r="G57">
        <v>34373</v>
      </c>
      <c r="H57">
        <v>14.9</v>
      </c>
      <c r="I57">
        <v>35.15</v>
      </c>
      <c r="J57">
        <v>241600</v>
      </c>
      <c r="K57">
        <v>23.73</v>
      </c>
      <c r="L57">
        <v>23.43</v>
      </c>
      <c r="M57">
        <v>3.1120000000000001</v>
      </c>
      <c r="N57" s="12">
        <f t="shared" si="25"/>
        <v>32.633948671769474</v>
      </c>
      <c r="O57" s="12">
        <f t="shared" si="26"/>
        <v>10.719444444446708</v>
      </c>
      <c r="P57" s="5">
        <f t="shared" si="27"/>
        <v>0.4690823002484581</v>
      </c>
      <c r="Q57" t="s">
        <v>268</v>
      </c>
      <c r="R57">
        <v>2.5</v>
      </c>
    </row>
    <row r="58" spans="1:18" x14ac:dyDescent="0.2">
      <c r="A58" t="s">
        <v>101</v>
      </c>
      <c r="B58" t="s">
        <v>134</v>
      </c>
      <c r="C58" t="s">
        <v>224</v>
      </c>
      <c r="D58" t="s">
        <v>257</v>
      </c>
      <c r="E58" s="1">
        <v>44217.666666666657</v>
      </c>
      <c r="F58">
        <v>31279</v>
      </c>
      <c r="G58">
        <v>33149</v>
      </c>
      <c r="H58">
        <v>14.9</v>
      </c>
      <c r="I58">
        <v>35.15</v>
      </c>
      <c r="J58">
        <v>228300</v>
      </c>
      <c r="K58">
        <v>23.65</v>
      </c>
      <c r="L58">
        <v>23.32</v>
      </c>
      <c r="M58">
        <v>3.2130000000000001</v>
      </c>
      <c r="N58" s="12">
        <f t="shared" si="25"/>
        <v>30.837460603331834</v>
      </c>
      <c r="O58" s="12">
        <f t="shared" si="26"/>
        <v>10.720833333325572</v>
      </c>
      <c r="P58" s="5">
        <f t="shared" si="27"/>
        <v>0.46140182469862301</v>
      </c>
      <c r="Q58" t="s">
        <v>268</v>
      </c>
      <c r="R58">
        <v>2.5</v>
      </c>
    </row>
    <row r="59" spans="1:18" x14ac:dyDescent="0.2">
      <c r="A59" t="s">
        <v>102</v>
      </c>
      <c r="B59" t="s">
        <v>134</v>
      </c>
      <c r="C59" t="s">
        <v>225</v>
      </c>
      <c r="D59" t="s">
        <v>257</v>
      </c>
      <c r="E59" s="1">
        <v>44217.668055555558</v>
      </c>
      <c r="F59">
        <v>24442</v>
      </c>
      <c r="G59">
        <v>25575</v>
      </c>
      <c r="H59">
        <v>14.9</v>
      </c>
      <c r="I59">
        <v>35.15</v>
      </c>
      <c r="J59">
        <v>168400</v>
      </c>
      <c r="K59">
        <v>24.18</v>
      </c>
      <c r="L59">
        <v>23.93</v>
      </c>
      <c r="M59">
        <v>3.258</v>
      </c>
      <c r="N59" s="12">
        <f t="shared" si="25"/>
        <v>22.74651058081945</v>
      </c>
      <c r="O59" s="12">
        <f>E59-$E$5</f>
        <v>10.722222222226264</v>
      </c>
      <c r="P59" s="5">
        <f t="shared" si="27"/>
        <v>0.42039544114130684</v>
      </c>
      <c r="Q59" t="s">
        <v>268</v>
      </c>
      <c r="R59">
        <v>2.5</v>
      </c>
    </row>
    <row r="60" spans="1:18" x14ac:dyDescent="0.2">
      <c r="A60" s="6" t="s">
        <v>258</v>
      </c>
      <c r="B60" s="6"/>
      <c r="C60" s="6"/>
      <c r="D60" s="6"/>
      <c r="E60" s="6"/>
      <c r="F60" s="6"/>
      <c r="G60" s="6"/>
      <c r="H60" s="6"/>
      <c r="I60" s="6"/>
      <c r="J60" s="8">
        <f>AVERAGE(J54:J59)</f>
        <v>181350</v>
      </c>
      <c r="K60" s="7">
        <f t="shared" ref="K60" si="28">AVERAGE(K54:K59)</f>
        <v>23.773333333333337</v>
      </c>
      <c r="L60" s="7">
        <f t="shared" ref="L60" si="29">AVERAGE(L54:L59)</f>
        <v>23.47</v>
      </c>
      <c r="M60" s="7">
        <f t="shared" ref="M60:P60" si="30">AVERAGE(M54:M59)</f>
        <v>3.1878333333333333</v>
      </c>
      <c r="N60" s="7">
        <f t="shared" si="30"/>
        <v>24.495722647456102</v>
      </c>
      <c r="O60" s="7">
        <f t="shared" si="30"/>
        <v>10.718981481484661</v>
      </c>
      <c r="P60" s="7">
        <f t="shared" si="30"/>
        <v>0.42724308479281187</v>
      </c>
    </row>
    <row r="61" spans="1:18" ht="32" customHeight="1" x14ac:dyDescent="0.2">
      <c r="A61" s="9"/>
      <c r="B61" s="9" t="s">
        <v>260</v>
      </c>
      <c r="C61" s="9" t="s">
        <v>261</v>
      </c>
      <c r="D61" s="9" t="s">
        <v>262</v>
      </c>
      <c r="E61" s="10" t="s">
        <v>263</v>
      </c>
      <c r="F61" s="9" t="s">
        <v>264</v>
      </c>
      <c r="G61" s="9"/>
      <c r="H61" s="9" t="s">
        <v>265</v>
      </c>
      <c r="I61" s="9"/>
      <c r="J61" s="3"/>
      <c r="K61" s="9"/>
      <c r="L61" s="9"/>
      <c r="M61" s="3"/>
    </row>
    <row r="62" spans="1:18" x14ac:dyDescent="0.2">
      <c r="A62" s="6" t="s">
        <v>266</v>
      </c>
      <c r="B62" s="7">
        <f>K60-$K$11</f>
        <v>-1.4449999999999967</v>
      </c>
      <c r="C62" s="7">
        <f>L60-$L$11</f>
        <v>-1.5883333333333347</v>
      </c>
      <c r="D62" s="7">
        <f>J60/$J$11</f>
        <v>24.495722647456102</v>
      </c>
      <c r="E62" s="7">
        <f>E54-$E$5</f>
        <v>10.71597222222772</v>
      </c>
      <c r="F62" s="7">
        <f>LOG(D62,2)/E62</f>
        <v>0.43061495983166415</v>
      </c>
      <c r="G62" s="7"/>
      <c r="H62" s="7">
        <f>4/3*PI()*(K60/2)^3</f>
        <v>7035.0771043978229</v>
      </c>
      <c r="I62" s="7"/>
      <c r="K62" s="11"/>
      <c r="L62" s="7"/>
    </row>
    <row r="64" spans="1:18" x14ac:dyDescent="0.2">
      <c r="A64" t="s">
        <v>109</v>
      </c>
      <c r="B64" t="s">
        <v>134</v>
      </c>
      <c r="C64" t="s">
        <v>232</v>
      </c>
      <c r="D64" t="s">
        <v>257</v>
      </c>
      <c r="E64" s="1">
        <v>44221.661805555559</v>
      </c>
      <c r="F64">
        <v>31366</v>
      </c>
      <c r="G64">
        <v>33165</v>
      </c>
      <c r="H64">
        <v>14.9</v>
      </c>
      <c r="I64">
        <v>35.15</v>
      </c>
      <c r="J64">
        <v>256800</v>
      </c>
      <c r="K64">
        <v>22.72</v>
      </c>
      <c r="L64">
        <v>22.35</v>
      </c>
      <c r="M64">
        <v>3.149</v>
      </c>
      <c r="N64" s="12">
        <f>J64/$J$11</f>
        <v>34.687077892841067</v>
      </c>
      <c r="O64" s="12">
        <f>E64-$E$5</f>
        <v>14.71597222222772</v>
      </c>
      <c r="P64" s="5">
        <f>LOG(N64,2)/O64</f>
        <v>0.34767165416742857</v>
      </c>
      <c r="Q64" t="s">
        <v>268</v>
      </c>
      <c r="R64">
        <v>3</v>
      </c>
    </row>
    <row r="65" spans="1:18" x14ac:dyDescent="0.2">
      <c r="A65" t="s">
        <v>110</v>
      </c>
      <c r="B65" t="s">
        <v>134</v>
      </c>
      <c r="C65" t="s">
        <v>233</v>
      </c>
      <c r="D65" t="s">
        <v>257</v>
      </c>
      <c r="E65" s="1">
        <v>44221.663194444453</v>
      </c>
      <c r="F65">
        <v>43181</v>
      </c>
      <c r="G65">
        <v>46749</v>
      </c>
      <c r="H65">
        <v>14.9</v>
      </c>
      <c r="I65">
        <v>35.15</v>
      </c>
      <c r="J65">
        <v>360800</v>
      </c>
      <c r="K65">
        <v>22.39</v>
      </c>
      <c r="L65">
        <v>22.03</v>
      </c>
      <c r="M65">
        <v>3.1309999999999998</v>
      </c>
      <c r="N65" s="12">
        <f t="shared" ref="N65:N69" si="31">J65/$J$11</f>
        <v>48.734804142278257</v>
      </c>
      <c r="O65" s="12">
        <f t="shared" ref="O65:O68" si="32">E65-$E$5</f>
        <v>14.717361111121136</v>
      </c>
      <c r="P65" s="5">
        <f t="shared" ref="P65:P69" si="33">LOG(N65,2)/O65</f>
        <v>0.38097050816264166</v>
      </c>
      <c r="Q65" t="s">
        <v>268</v>
      </c>
      <c r="R65">
        <v>3</v>
      </c>
    </row>
    <row r="66" spans="1:18" x14ac:dyDescent="0.2">
      <c r="A66" t="s">
        <v>111</v>
      </c>
      <c r="B66" t="s">
        <v>134</v>
      </c>
      <c r="C66" t="s">
        <v>234</v>
      </c>
      <c r="D66" t="s">
        <v>257</v>
      </c>
      <c r="E66" s="1">
        <v>44221.664583333331</v>
      </c>
      <c r="F66">
        <v>32676</v>
      </c>
      <c r="G66">
        <v>34779</v>
      </c>
      <c r="H66">
        <v>14.9</v>
      </c>
      <c r="I66">
        <v>35.15</v>
      </c>
      <c r="J66">
        <v>248800</v>
      </c>
      <c r="K66">
        <v>23.3</v>
      </c>
      <c r="L66">
        <v>22.99</v>
      </c>
      <c r="M66">
        <v>3.1589999999999998</v>
      </c>
      <c r="N66" s="12">
        <f t="shared" si="31"/>
        <v>33.606483565961277</v>
      </c>
      <c r="O66" s="12">
        <f t="shared" si="32"/>
        <v>14.71875</v>
      </c>
      <c r="P66" s="5">
        <f t="shared" si="33"/>
        <v>0.34450396183046395</v>
      </c>
      <c r="Q66" t="s">
        <v>268</v>
      </c>
      <c r="R66">
        <v>3</v>
      </c>
    </row>
    <row r="67" spans="1:18" x14ac:dyDescent="0.2">
      <c r="A67" t="s">
        <v>112</v>
      </c>
      <c r="B67" t="s">
        <v>134</v>
      </c>
      <c r="C67" t="s">
        <v>235</v>
      </c>
      <c r="D67" t="s">
        <v>257</v>
      </c>
      <c r="E67" s="1">
        <v>44221.665972222218</v>
      </c>
      <c r="F67">
        <v>36565</v>
      </c>
      <c r="G67">
        <v>39204</v>
      </c>
      <c r="H67">
        <v>14.9</v>
      </c>
      <c r="I67">
        <v>35.15</v>
      </c>
      <c r="J67">
        <v>282500</v>
      </c>
      <c r="K67">
        <v>23.69</v>
      </c>
      <c r="L67">
        <v>23.42</v>
      </c>
      <c r="M67">
        <v>3.0920000000000001</v>
      </c>
      <c r="N67" s="12">
        <f t="shared" si="31"/>
        <v>38.158487167942369</v>
      </c>
      <c r="O67" s="12">
        <f t="shared" si="32"/>
        <v>14.72013888888614</v>
      </c>
      <c r="P67" s="5">
        <f t="shared" si="33"/>
        <v>0.35692136534243063</v>
      </c>
      <c r="Q67" t="s">
        <v>268</v>
      </c>
      <c r="R67">
        <v>3</v>
      </c>
    </row>
    <row r="68" spans="1:18" x14ac:dyDescent="0.2">
      <c r="A68" t="s">
        <v>113</v>
      </c>
      <c r="B68" t="s">
        <v>134</v>
      </c>
      <c r="C68" t="s">
        <v>236</v>
      </c>
      <c r="D68" t="s">
        <v>257</v>
      </c>
      <c r="E68" s="1">
        <v>44221.667361111111</v>
      </c>
      <c r="F68">
        <v>49173</v>
      </c>
      <c r="G68">
        <v>53961</v>
      </c>
      <c r="H68">
        <v>14.9</v>
      </c>
      <c r="I68">
        <v>35.15</v>
      </c>
      <c r="J68">
        <v>399600</v>
      </c>
      <c r="K68">
        <v>23.2</v>
      </c>
      <c r="L68">
        <v>22.88</v>
      </c>
      <c r="M68">
        <v>3.097</v>
      </c>
      <c r="N68" s="12">
        <f t="shared" si="31"/>
        <v>53.97568662764521</v>
      </c>
      <c r="O68" s="12">
        <f t="shared" si="32"/>
        <v>14.721527777779556</v>
      </c>
      <c r="P68" s="5">
        <f t="shared" si="33"/>
        <v>0.39087232471478356</v>
      </c>
      <c r="Q68" t="s">
        <v>268</v>
      </c>
      <c r="R68">
        <v>3</v>
      </c>
    </row>
    <row r="69" spans="1:18" x14ac:dyDescent="0.2">
      <c r="A69" t="s">
        <v>114</v>
      </c>
      <c r="B69" t="s">
        <v>134</v>
      </c>
      <c r="C69" t="s">
        <v>237</v>
      </c>
      <c r="D69" t="s">
        <v>257</v>
      </c>
      <c r="E69" s="1">
        <v>44221.668749999997</v>
      </c>
      <c r="F69">
        <v>21239</v>
      </c>
      <c r="G69">
        <v>22140</v>
      </c>
      <c r="H69">
        <v>14.9</v>
      </c>
      <c r="I69">
        <v>35.15</v>
      </c>
      <c r="J69">
        <v>132500</v>
      </c>
      <c r="K69">
        <v>24.41</v>
      </c>
      <c r="L69">
        <v>24.18</v>
      </c>
      <c r="M69">
        <v>3.4039999999999999</v>
      </c>
      <c r="N69" s="12">
        <f t="shared" si="31"/>
        <v>17.897343538946423</v>
      </c>
      <c r="O69" s="12">
        <f>E69-$E$5</f>
        <v>14.722916666665697</v>
      </c>
      <c r="P69" s="5">
        <f t="shared" si="33"/>
        <v>0.28266638035260694</v>
      </c>
      <c r="Q69" t="s">
        <v>268</v>
      </c>
      <c r="R69">
        <v>3</v>
      </c>
    </row>
    <row r="70" spans="1:18" x14ac:dyDescent="0.2">
      <c r="A70" s="6" t="s">
        <v>258</v>
      </c>
      <c r="B70" s="6"/>
      <c r="C70" s="6"/>
      <c r="D70" s="6"/>
      <c r="E70" s="6"/>
      <c r="F70" s="6"/>
      <c r="G70" s="6"/>
      <c r="H70" s="6"/>
      <c r="I70" s="6"/>
      <c r="J70" s="8">
        <f>AVERAGE(J64:J69)</f>
        <v>280166.66666666669</v>
      </c>
      <c r="K70" s="7">
        <f t="shared" ref="K70" si="34">AVERAGE(K64:K69)</f>
        <v>23.285</v>
      </c>
      <c r="L70" s="7">
        <f t="shared" ref="L70" si="35">AVERAGE(L64:L69)</f>
        <v>22.974999999999998</v>
      </c>
      <c r="M70" s="7">
        <f t="shared" ref="M70:P70" si="36">AVERAGE(M64:M69)</f>
        <v>3.1720000000000002</v>
      </c>
      <c r="N70" s="7">
        <f t="shared" si="36"/>
        <v>37.843313822602433</v>
      </c>
      <c r="O70" s="7">
        <f t="shared" si="36"/>
        <v>14.719444444446708</v>
      </c>
      <c r="P70" s="7">
        <f t="shared" si="36"/>
        <v>0.35060103242839258</v>
      </c>
    </row>
    <row r="71" spans="1:18" ht="32" customHeight="1" x14ac:dyDescent="0.2">
      <c r="A71" s="9"/>
      <c r="B71" s="9" t="s">
        <v>260</v>
      </c>
      <c r="C71" s="9" t="s">
        <v>261</v>
      </c>
      <c r="D71" s="9" t="s">
        <v>262</v>
      </c>
      <c r="E71" s="10" t="s">
        <v>263</v>
      </c>
      <c r="F71" s="9" t="s">
        <v>264</v>
      </c>
      <c r="G71" s="9"/>
      <c r="H71" s="9" t="s">
        <v>265</v>
      </c>
      <c r="I71" s="9"/>
      <c r="J71" s="3"/>
      <c r="K71" s="9"/>
      <c r="L71" s="9"/>
      <c r="M71" s="3"/>
    </row>
    <row r="72" spans="1:18" x14ac:dyDescent="0.2">
      <c r="A72" s="6" t="s">
        <v>266</v>
      </c>
      <c r="B72" s="7">
        <f>K70-$K$11</f>
        <v>-1.9333333333333336</v>
      </c>
      <c r="C72" s="7">
        <f>L70-$L$11</f>
        <v>-2.0833333333333357</v>
      </c>
      <c r="D72" s="7">
        <f>J70/$J$11</f>
        <v>37.843313822602433</v>
      </c>
      <c r="E72" s="7">
        <f>E64-$E$5</f>
        <v>14.71597222222772</v>
      </c>
      <c r="F72" s="7">
        <f>LOG(D72,2)/E72</f>
        <v>0.35620932428414009</v>
      </c>
      <c r="G72" s="7"/>
      <c r="H72" s="7">
        <f>4/3*PI()*(K70/2)^3</f>
        <v>6610.3940541950506</v>
      </c>
      <c r="I72" s="7"/>
      <c r="K72" s="11"/>
      <c r="L72" s="7"/>
    </row>
    <row r="74" spans="1:18" x14ac:dyDescent="0.2">
      <c r="A74" t="s">
        <v>115</v>
      </c>
      <c r="B74" t="s">
        <v>134</v>
      </c>
      <c r="C74" t="s">
        <v>238</v>
      </c>
      <c r="D74" t="s">
        <v>257</v>
      </c>
      <c r="E74" s="1">
        <v>44227.765277777777</v>
      </c>
      <c r="F74">
        <v>12951</v>
      </c>
      <c r="G74">
        <v>13232</v>
      </c>
      <c r="H74">
        <v>14.9</v>
      </c>
      <c r="I74">
        <v>35.15</v>
      </c>
      <c r="J74">
        <v>102100</v>
      </c>
      <c r="K74">
        <v>21.77</v>
      </c>
      <c r="L74">
        <v>21.25</v>
      </c>
      <c r="M74">
        <v>3.1480000000000001</v>
      </c>
      <c r="N74" s="12">
        <f>J74/$J$11</f>
        <v>13.791085096803242</v>
      </c>
      <c r="O74" s="12">
        <f>E74-$E$5</f>
        <v>20.819444444445253</v>
      </c>
      <c r="P74" s="5">
        <f>LOG(N74,2)/O74</f>
        <v>0.18183309737399722</v>
      </c>
      <c r="Q74" t="s">
        <v>268</v>
      </c>
      <c r="R74">
        <v>4</v>
      </c>
    </row>
    <row r="75" spans="1:18" x14ac:dyDescent="0.2">
      <c r="A75" t="s">
        <v>116</v>
      </c>
      <c r="B75" t="s">
        <v>134</v>
      </c>
      <c r="C75" t="s">
        <v>239</v>
      </c>
      <c r="D75" t="s">
        <v>257</v>
      </c>
      <c r="E75" s="1">
        <v>44227.76666666667</v>
      </c>
      <c r="F75">
        <v>8601</v>
      </c>
      <c r="G75">
        <v>8730</v>
      </c>
      <c r="H75">
        <v>14.9</v>
      </c>
      <c r="I75">
        <v>35.15</v>
      </c>
      <c r="J75">
        <v>54600</v>
      </c>
      <c r="K75">
        <v>23.64</v>
      </c>
      <c r="L75">
        <v>23.16</v>
      </c>
      <c r="M75">
        <v>3.3719999999999999</v>
      </c>
      <c r="N75" s="12">
        <f t="shared" ref="N75:N79" si="37">J75/$J$11</f>
        <v>7.3750562809545253</v>
      </c>
      <c r="O75" s="12">
        <f t="shared" ref="O75:O78" si="38">E75-$E$5</f>
        <v>20.820833333338669</v>
      </c>
      <c r="P75" s="5">
        <f t="shared" ref="P75:P79" si="39">LOG(N75,2)/O75</f>
        <v>0.13845046511013737</v>
      </c>
      <c r="Q75" t="s">
        <v>268</v>
      </c>
      <c r="R75">
        <v>4</v>
      </c>
    </row>
    <row r="76" spans="1:18" x14ac:dyDescent="0.2">
      <c r="A76" t="s">
        <v>117</v>
      </c>
      <c r="B76" t="s">
        <v>134</v>
      </c>
      <c r="C76" t="s">
        <v>240</v>
      </c>
      <c r="D76" t="s">
        <v>257</v>
      </c>
      <c r="E76" s="1">
        <v>44227.768055555563</v>
      </c>
      <c r="F76">
        <v>6249</v>
      </c>
      <c r="G76">
        <v>6315</v>
      </c>
      <c r="H76">
        <v>14.9</v>
      </c>
      <c r="I76">
        <v>35.15</v>
      </c>
      <c r="J76">
        <v>36000</v>
      </c>
      <c r="K76">
        <v>23.95</v>
      </c>
      <c r="L76">
        <v>23.5</v>
      </c>
      <c r="M76">
        <v>3.6469999999999998</v>
      </c>
      <c r="N76" s="12">
        <f t="shared" si="37"/>
        <v>4.8626744709590275</v>
      </c>
      <c r="O76" s="12">
        <f t="shared" si="38"/>
        <v>20.822222222232085</v>
      </c>
      <c r="P76" s="5">
        <f t="shared" si="39"/>
        <v>0.10958244466121229</v>
      </c>
      <c r="Q76" t="s">
        <v>268</v>
      </c>
      <c r="R76">
        <v>4</v>
      </c>
    </row>
    <row r="77" spans="1:18" x14ac:dyDescent="0.2">
      <c r="A77" t="s">
        <v>118</v>
      </c>
      <c r="B77" t="s">
        <v>134</v>
      </c>
      <c r="C77" t="s">
        <v>241</v>
      </c>
      <c r="D77" t="s">
        <v>257</v>
      </c>
      <c r="E77" s="1">
        <v>44227.769444444442</v>
      </c>
      <c r="F77">
        <v>6134</v>
      </c>
      <c r="G77">
        <v>6198</v>
      </c>
      <c r="H77">
        <v>14.9</v>
      </c>
      <c r="I77">
        <v>35.15</v>
      </c>
      <c r="J77">
        <v>37490</v>
      </c>
      <c r="K77">
        <v>23.79</v>
      </c>
      <c r="L77">
        <v>23.39</v>
      </c>
      <c r="M77">
        <v>3.3769999999999998</v>
      </c>
      <c r="N77" s="12">
        <f t="shared" si="37"/>
        <v>5.0639351643403874</v>
      </c>
      <c r="O77" s="12">
        <f t="shared" si="38"/>
        <v>20.823611111110949</v>
      </c>
      <c r="P77" s="5">
        <f t="shared" si="39"/>
        <v>0.11238487508122755</v>
      </c>
      <c r="Q77" t="s">
        <v>268</v>
      </c>
      <c r="R77">
        <v>4</v>
      </c>
    </row>
    <row r="78" spans="1:18" x14ac:dyDescent="0.2">
      <c r="A78" t="s">
        <v>119</v>
      </c>
      <c r="B78" t="s">
        <v>134</v>
      </c>
      <c r="C78" t="s">
        <v>242</v>
      </c>
      <c r="D78" t="s">
        <v>257</v>
      </c>
      <c r="E78" s="1">
        <v>44227.770138888889</v>
      </c>
      <c r="F78">
        <v>5532</v>
      </c>
      <c r="G78">
        <v>5581</v>
      </c>
      <c r="H78">
        <v>14.9</v>
      </c>
      <c r="I78">
        <v>35.15</v>
      </c>
      <c r="J78">
        <v>26940</v>
      </c>
      <c r="K78">
        <v>24.49</v>
      </c>
      <c r="L78">
        <v>24.12</v>
      </c>
      <c r="M78">
        <v>3.7890000000000001</v>
      </c>
      <c r="N78" s="12">
        <f t="shared" si="37"/>
        <v>3.6389013957676726</v>
      </c>
      <c r="O78" s="12">
        <f t="shared" si="38"/>
        <v>20.824305555557657</v>
      </c>
      <c r="P78" s="5">
        <f t="shared" si="39"/>
        <v>8.9486919679736515E-2</v>
      </c>
      <c r="Q78" t="s">
        <v>268</v>
      </c>
      <c r="R78">
        <v>4</v>
      </c>
    </row>
    <row r="79" spans="1:18" x14ac:dyDescent="0.2">
      <c r="A79" t="s">
        <v>120</v>
      </c>
      <c r="B79" t="s">
        <v>134</v>
      </c>
      <c r="C79" t="s">
        <v>243</v>
      </c>
      <c r="D79" t="s">
        <v>257</v>
      </c>
      <c r="E79" s="1">
        <v>44227.771527777782</v>
      </c>
      <c r="F79">
        <v>8206</v>
      </c>
      <c r="G79">
        <v>8323</v>
      </c>
      <c r="H79">
        <v>14.9</v>
      </c>
      <c r="I79">
        <v>35.15</v>
      </c>
      <c r="J79">
        <v>57420</v>
      </c>
      <c r="K79">
        <v>23.19</v>
      </c>
      <c r="L79">
        <v>22.74</v>
      </c>
      <c r="M79">
        <v>3.2669999999999999</v>
      </c>
      <c r="N79" s="12">
        <f t="shared" si="37"/>
        <v>7.7559657811796487</v>
      </c>
      <c r="O79" s="12">
        <f>E79-$E$5</f>
        <v>20.825694444451074</v>
      </c>
      <c r="P79" s="5">
        <f t="shared" si="39"/>
        <v>0.1419067415141485</v>
      </c>
      <c r="Q79" t="s">
        <v>268</v>
      </c>
      <c r="R79">
        <v>4</v>
      </c>
    </row>
    <row r="80" spans="1:18" x14ac:dyDescent="0.2">
      <c r="A80" s="6" t="s">
        <v>258</v>
      </c>
      <c r="B80" s="6"/>
      <c r="C80" s="6"/>
      <c r="D80" s="6"/>
      <c r="E80" s="6"/>
      <c r="F80" s="6"/>
      <c r="G80" s="6"/>
      <c r="H80" s="6"/>
      <c r="I80" s="6"/>
      <c r="J80" s="8">
        <f>AVERAGE(J74:J79)</f>
        <v>52425</v>
      </c>
      <c r="K80" s="7">
        <f t="shared" ref="K80" si="40">AVERAGE(K74:K79)</f>
        <v>23.471666666666668</v>
      </c>
      <c r="L80" s="7">
        <f t="shared" ref="L80" si="41">AVERAGE(L74:L79)</f>
        <v>23.026666666666667</v>
      </c>
      <c r="M80" s="7">
        <f t="shared" ref="M80:P80" si="42">AVERAGE(M74:M79)</f>
        <v>3.4333333333333336</v>
      </c>
      <c r="N80" s="7">
        <f t="shared" si="42"/>
        <v>7.0812696983340837</v>
      </c>
      <c r="O80" s="7">
        <f t="shared" si="42"/>
        <v>20.822685185189282</v>
      </c>
      <c r="P80" s="7">
        <f t="shared" si="42"/>
        <v>0.12894075723674325</v>
      </c>
    </row>
    <row r="81" spans="1:18" ht="32" customHeight="1" x14ac:dyDescent="0.2">
      <c r="A81" s="9"/>
      <c r="B81" s="9" t="s">
        <v>260</v>
      </c>
      <c r="C81" s="9" t="s">
        <v>261</v>
      </c>
      <c r="D81" s="9" t="s">
        <v>262</v>
      </c>
      <c r="E81" s="10" t="s">
        <v>263</v>
      </c>
      <c r="F81" s="9" t="s">
        <v>264</v>
      </c>
      <c r="G81" s="9"/>
      <c r="H81" s="9" t="s">
        <v>265</v>
      </c>
      <c r="I81" s="9"/>
      <c r="J81" s="3"/>
      <c r="K81" s="9"/>
      <c r="L81" s="9"/>
      <c r="M81" s="3"/>
    </row>
    <row r="82" spans="1:18" x14ac:dyDescent="0.2">
      <c r="A82" s="6" t="s">
        <v>266</v>
      </c>
      <c r="B82" s="7">
        <f>K80-$K$11</f>
        <v>-1.7466666666666661</v>
      </c>
      <c r="C82" s="7">
        <f>L80-$L$11</f>
        <v>-2.0316666666666663</v>
      </c>
      <c r="D82" s="7">
        <f>J80/$J$11</f>
        <v>7.0812696983340837</v>
      </c>
      <c r="E82" s="7">
        <f>E74-$E$5</f>
        <v>20.819444444445253</v>
      </c>
      <c r="F82" s="7">
        <f>LOG(D82,2)/E82</f>
        <v>0.13564281562333388</v>
      </c>
      <c r="G82" s="7"/>
      <c r="H82" s="7">
        <f>4/3*PI()*(K80/2)^3</f>
        <v>6770.6507004423083</v>
      </c>
      <c r="I82" s="7"/>
      <c r="K82" s="11"/>
      <c r="L82" s="7"/>
    </row>
    <row r="84" spans="1:18" x14ac:dyDescent="0.2">
      <c r="A84" t="s">
        <v>121</v>
      </c>
      <c r="B84" t="s">
        <v>134</v>
      </c>
      <c r="C84" t="s">
        <v>244</v>
      </c>
      <c r="D84" t="s">
        <v>257</v>
      </c>
      <c r="E84" s="1">
        <v>44231.571527777778</v>
      </c>
      <c r="F84">
        <v>338</v>
      </c>
      <c r="G84">
        <v>338</v>
      </c>
      <c r="H84">
        <v>14.9</v>
      </c>
      <c r="I84">
        <v>35.15</v>
      </c>
      <c r="J84">
        <v>600</v>
      </c>
      <c r="K84">
        <v>20.25</v>
      </c>
      <c r="L84">
        <v>18.61</v>
      </c>
      <c r="M84">
        <v>4.8319999999999999</v>
      </c>
      <c r="N84" s="12">
        <f>J84/$J$11</f>
        <v>8.1044574515983792E-2</v>
      </c>
      <c r="O84" s="12">
        <f>E84-$E$5</f>
        <v>24.625694444446708</v>
      </c>
      <c r="P84" s="5">
        <f>LOG(N84,2)/O84</f>
        <v>-0.14720967928012296</v>
      </c>
      <c r="Q84" t="s">
        <v>268</v>
      </c>
      <c r="R84">
        <v>8</v>
      </c>
    </row>
    <row r="85" spans="1:18" x14ac:dyDescent="0.2">
      <c r="A85" t="s">
        <v>122</v>
      </c>
      <c r="B85" t="s">
        <v>134</v>
      </c>
      <c r="C85" t="s">
        <v>245</v>
      </c>
      <c r="D85" t="s">
        <v>257</v>
      </c>
      <c r="E85" s="1">
        <v>44231.572916666657</v>
      </c>
      <c r="F85">
        <v>391</v>
      </c>
      <c r="G85">
        <v>391</v>
      </c>
      <c r="H85">
        <v>14.9</v>
      </c>
      <c r="I85">
        <v>35.15</v>
      </c>
      <c r="J85">
        <v>690</v>
      </c>
      <c r="K85">
        <v>21.04</v>
      </c>
      <c r="L85">
        <v>20.58</v>
      </c>
      <c r="M85">
        <v>4.49</v>
      </c>
      <c r="N85" s="12">
        <f t="shared" ref="N85:N89" si="43">J85/$J$11</f>
        <v>9.320126069338136E-2</v>
      </c>
      <c r="O85" s="12">
        <f t="shared" ref="O85:O88" si="44">E85-$E$5</f>
        <v>24.627083333325572</v>
      </c>
      <c r="P85" s="5">
        <f t="shared" ref="P85:P89" si="45">LOG(N85,2)/O85</f>
        <v>-0.1390138927014121</v>
      </c>
      <c r="Q85" t="s">
        <v>268</v>
      </c>
      <c r="R85">
        <v>8</v>
      </c>
    </row>
    <row r="86" spans="1:18" x14ac:dyDescent="0.2">
      <c r="A86" t="s">
        <v>123</v>
      </c>
      <c r="B86" t="s">
        <v>134</v>
      </c>
      <c r="C86" t="s">
        <v>246</v>
      </c>
      <c r="D86" t="s">
        <v>257</v>
      </c>
      <c r="E86" s="1">
        <v>44231.573611111111</v>
      </c>
      <c r="F86">
        <v>418</v>
      </c>
      <c r="G86">
        <v>418</v>
      </c>
      <c r="H86">
        <v>14.9</v>
      </c>
      <c r="I86">
        <v>35.15</v>
      </c>
      <c r="J86">
        <v>770</v>
      </c>
      <c r="K86">
        <v>20.6</v>
      </c>
      <c r="L86">
        <v>18.61</v>
      </c>
      <c r="M86">
        <v>5.2129999999999992</v>
      </c>
      <c r="N86" s="12">
        <f t="shared" si="43"/>
        <v>0.1040072039621792</v>
      </c>
      <c r="O86" s="12">
        <f t="shared" si="44"/>
        <v>24.627777777779556</v>
      </c>
      <c r="P86" s="5">
        <f t="shared" si="45"/>
        <v>-0.13258381107681563</v>
      </c>
      <c r="Q86" t="s">
        <v>268</v>
      </c>
      <c r="R86">
        <v>8</v>
      </c>
    </row>
    <row r="87" spans="1:18" x14ac:dyDescent="0.2">
      <c r="A87" t="s">
        <v>124</v>
      </c>
      <c r="B87" t="s">
        <v>134</v>
      </c>
      <c r="C87" t="s">
        <v>247</v>
      </c>
      <c r="D87" t="s">
        <v>257</v>
      </c>
      <c r="E87" s="1">
        <v>44231.574999999997</v>
      </c>
      <c r="F87">
        <v>561</v>
      </c>
      <c r="G87">
        <v>561</v>
      </c>
      <c r="H87">
        <v>14.9</v>
      </c>
      <c r="I87">
        <v>35.15</v>
      </c>
      <c r="J87">
        <v>1680</v>
      </c>
      <c r="K87">
        <v>25.04</v>
      </c>
      <c r="L87">
        <v>25.29</v>
      </c>
      <c r="M87">
        <v>4.556</v>
      </c>
      <c r="N87" s="12">
        <f t="shared" si="43"/>
        <v>0.22692480864475462</v>
      </c>
      <c r="O87" s="12">
        <f t="shared" si="44"/>
        <v>24.629166666665697</v>
      </c>
      <c r="P87" s="5">
        <f t="shared" si="45"/>
        <v>-8.6877229059603392E-2</v>
      </c>
      <c r="Q87" t="s">
        <v>268</v>
      </c>
      <c r="R87">
        <v>8</v>
      </c>
    </row>
    <row r="88" spans="1:18" x14ac:dyDescent="0.2">
      <c r="A88" t="s">
        <v>125</v>
      </c>
      <c r="B88" t="s">
        <v>134</v>
      </c>
      <c r="C88" t="s">
        <v>248</v>
      </c>
      <c r="D88" t="s">
        <v>257</v>
      </c>
      <c r="E88" s="1">
        <v>44231.576388888891</v>
      </c>
      <c r="F88">
        <v>568</v>
      </c>
      <c r="G88">
        <v>568</v>
      </c>
      <c r="H88">
        <v>14.9</v>
      </c>
      <c r="I88">
        <v>35.15</v>
      </c>
      <c r="J88">
        <v>960</v>
      </c>
      <c r="K88">
        <v>23.32</v>
      </c>
      <c r="L88">
        <v>23.15</v>
      </c>
      <c r="M88">
        <v>5.0169999999999986</v>
      </c>
      <c r="N88" s="12">
        <f t="shared" si="43"/>
        <v>0.12967131922557407</v>
      </c>
      <c r="O88" s="12">
        <f t="shared" si="44"/>
        <v>24.630555555559113</v>
      </c>
      <c r="P88" s="5">
        <f t="shared" si="45"/>
        <v>-0.11965092177709792</v>
      </c>
      <c r="Q88" t="s">
        <v>268</v>
      </c>
      <c r="R88">
        <v>8</v>
      </c>
    </row>
    <row r="89" spans="1:18" x14ac:dyDescent="0.2">
      <c r="A89" t="s">
        <v>126</v>
      </c>
      <c r="B89" t="s">
        <v>134</v>
      </c>
      <c r="C89" t="s">
        <v>249</v>
      </c>
      <c r="D89" t="s">
        <v>257</v>
      </c>
      <c r="E89" s="1">
        <v>44231.577777777777</v>
      </c>
      <c r="F89">
        <v>424</v>
      </c>
      <c r="G89">
        <v>424</v>
      </c>
      <c r="H89">
        <v>14.9</v>
      </c>
      <c r="I89">
        <v>35.15</v>
      </c>
      <c r="J89">
        <v>610</v>
      </c>
      <c r="K89">
        <v>20.239999999999998</v>
      </c>
      <c r="L89">
        <v>18.989999999999998</v>
      </c>
      <c r="M89">
        <v>4.9169999999999998</v>
      </c>
      <c r="N89" s="12">
        <f t="shared" si="43"/>
        <v>8.2395317424583531E-2</v>
      </c>
      <c r="O89" s="12">
        <f>E89-$E$5</f>
        <v>24.631944444445253</v>
      </c>
      <c r="P89" s="5">
        <f t="shared" si="45"/>
        <v>-0.14620420435687795</v>
      </c>
      <c r="Q89" t="s">
        <v>268</v>
      </c>
      <c r="R89">
        <v>8</v>
      </c>
    </row>
    <row r="90" spans="1:18" x14ac:dyDescent="0.2">
      <c r="A90" s="6" t="s">
        <v>258</v>
      </c>
      <c r="B90" s="6"/>
      <c r="C90" s="6"/>
      <c r="D90" s="6"/>
      <c r="E90" s="6"/>
      <c r="F90" s="6"/>
      <c r="G90" s="6"/>
      <c r="H90" s="6"/>
      <c r="I90" s="6"/>
      <c r="J90" s="8">
        <f>AVERAGE(J84:J89)</f>
        <v>885</v>
      </c>
      <c r="K90" s="7">
        <f t="shared" ref="K90" si="46">AVERAGE(K84:K89)</f>
        <v>21.748333333333335</v>
      </c>
      <c r="L90" s="7">
        <f t="shared" ref="L90" si="47">AVERAGE(L84:L89)</f>
        <v>20.871666666666666</v>
      </c>
      <c r="M90" s="7">
        <f t="shared" ref="M90:P90" si="48">AVERAGE(M84:M89)</f>
        <v>4.8374999999999995</v>
      </c>
      <c r="N90" s="7">
        <f t="shared" si="48"/>
        <v>0.11954074741107608</v>
      </c>
      <c r="O90" s="7">
        <f t="shared" si="48"/>
        <v>24.62870370370365</v>
      </c>
      <c r="P90" s="7">
        <f t="shared" si="48"/>
        <v>-0.12858995637532164</v>
      </c>
    </row>
    <row r="91" spans="1:18" ht="32" customHeight="1" x14ac:dyDescent="0.2">
      <c r="A91" s="9"/>
      <c r="B91" s="9" t="s">
        <v>260</v>
      </c>
      <c r="C91" s="9" t="s">
        <v>261</v>
      </c>
      <c r="D91" s="9" t="s">
        <v>262</v>
      </c>
      <c r="E91" s="10" t="s">
        <v>263</v>
      </c>
      <c r="F91" s="9" t="s">
        <v>264</v>
      </c>
      <c r="G91" s="9"/>
      <c r="H91" s="9" t="s">
        <v>265</v>
      </c>
      <c r="I91" s="9"/>
      <c r="J91" s="3"/>
      <c r="K91" s="9"/>
      <c r="L91" s="9"/>
      <c r="M91" s="3"/>
    </row>
    <row r="92" spans="1:18" x14ac:dyDescent="0.2">
      <c r="A92" s="6" t="s">
        <v>266</v>
      </c>
      <c r="B92" s="7">
        <f>K90-$K$11</f>
        <v>-3.4699999999999989</v>
      </c>
      <c r="C92" s="7">
        <f>L90-$L$11</f>
        <v>-4.1866666666666674</v>
      </c>
      <c r="D92" s="7">
        <f>J90/$J$11</f>
        <v>0.11954074741107609</v>
      </c>
      <c r="E92" s="7">
        <f>E84-$E$5</f>
        <v>24.625694444446708</v>
      </c>
      <c r="F92" s="7">
        <f>LOG(D92,2)/E92</f>
        <v>-0.12444017096272711</v>
      </c>
      <c r="G92" s="7"/>
      <c r="H92" s="7">
        <f>4/3*PI()*(K90/2)^3</f>
        <v>5386.1266909179249</v>
      </c>
      <c r="I92" s="7"/>
      <c r="K92" s="11"/>
      <c r="L92" s="7"/>
    </row>
    <row r="94" spans="1:18" x14ac:dyDescent="0.2">
      <c r="A94" t="s">
        <v>85</v>
      </c>
      <c r="B94" t="s">
        <v>134</v>
      </c>
      <c r="C94" t="s">
        <v>208</v>
      </c>
      <c r="D94" t="s">
        <v>257</v>
      </c>
      <c r="E94" s="1">
        <v>44221.697222222218</v>
      </c>
      <c r="F94">
        <v>858</v>
      </c>
      <c r="G94">
        <v>859</v>
      </c>
      <c r="H94">
        <v>14.9</v>
      </c>
      <c r="I94">
        <v>35.15</v>
      </c>
      <c r="J94">
        <v>1420</v>
      </c>
      <c r="K94">
        <v>19.829999999999998</v>
      </c>
      <c r="L94">
        <v>18.350000000000001</v>
      </c>
      <c r="M94">
        <v>4.5830000000000002</v>
      </c>
      <c r="N94" s="12">
        <f>J94/$J$11</f>
        <v>0.19180549302116165</v>
      </c>
      <c r="O94" s="12">
        <f>E94-$E$5</f>
        <v>14.75138888888614</v>
      </c>
      <c r="P94" s="5">
        <f>LOG(N94,2)/O94</f>
        <v>-0.1614955768074138</v>
      </c>
      <c r="Q94" t="s">
        <v>268</v>
      </c>
      <c r="R94">
        <v>16</v>
      </c>
    </row>
    <row r="95" spans="1:18" x14ac:dyDescent="0.2">
      <c r="A95" t="s">
        <v>86</v>
      </c>
      <c r="B95" t="s">
        <v>134</v>
      </c>
      <c r="C95" t="s">
        <v>209</v>
      </c>
      <c r="D95" t="s">
        <v>257</v>
      </c>
      <c r="E95" s="1">
        <v>44221.698611111111</v>
      </c>
      <c r="F95">
        <v>627</v>
      </c>
      <c r="G95">
        <v>627</v>
      </c>
      <c r="H95">
        <v>14.9</v>
      </c>
      <c r="I95">
        <v>35.15</v>
      </c>
      <c r="J95">
        <v>1010</v>
      </c>
      <c r="K95">
        <v>18.86</v>
      </c>
      <c r="L95">
        <v>17.260000000000002</v>
      </c>
      <c r="M95">
        <v>4.4800000000000004</v>
      </c>
      <c r="N95" s="12">
        <f t="shared" ref="N95:N99" si="49">J95/$J$11</f>
        <v>0.13642503376857273</v>
      </c>
      <c r="O95" s="12">
        <f t="shared" ref="O95:O98" si="50">E95-$E$5</f>
        <v>14.752777777779556</v>
      </c>
      <c r="P95" s="5">
        <f t="shared" ref="P95:P99" si="51">LOG(N95,2)/O95</f>
        <v>-0.19479854827085785</v>
      </c>
      <c r="Q95" t="s">
        <v>268</v>
      </c>
      <c r="R95">
        <v>16</v>
      </c>
    </row>
    <row r="96" spans="1:18" x14ac:dyDescent="0.2">
      <c r="A96" t="s">
        <v>87</v>
      </c>
      <c r="B96" t="s">
        <v>134</v>
      </c>
      <c r="C96" t="s">
        <v>210</v>
      </c>
      <c r="D96" t="s">
        <v>257</v>
      </c>
      <c r="E96" s="1">
        <v>44221.7</v>
      </c>
      <c r="F96">
        <v>639</v>
      </c>
      <c r="G96">
        <v>639</v>
      </c>
      <c r="H96">
        <v>14.9</v>
      </c>
      <c r="I96">
        <v>35.15</v>
      </c>
      <c r="J96">
        <v>840</v>
      </c>
      <c r="K96">
        <v>19.11</v>
      </c>
      <c r="L96">
        <v>17.38</v>
      </c>
      <c r="M96">
        <v>4.4660000000000002</v>
      </c>
      <c r="N96" s="12">
        <f t="shared" si="49"/>
        <v>0.11346240432237731</v>
      </c>
      <c r="O96" s="12">
        <f t="shared" si="50"/>
        <v>14.754166666665697</v>
      </c>
      <c r="P96" s="5">
        <f t="shared" si="51"/>
        <v>-0.21280183591396357</v>
      </c>
      <c r="Q96" t="s">
        <v>268</v>
      </c>
      <c r="R96">
        <v>16</v>
      </c>
    </row>
    <row r="97" spans="1:18" x14ac:dyDescent="0.2">
      <c r="A97" t="s">
        <v>88</v>
      </c>
      <c r="B97" t="s">
        <v>134</v>
      </c>
      <c r="C97" t="s">
        <v>211</v>
      </c>
      <c r="D97" t="s">
        <v>257</v>
      </c>
      <c r="E97" s="1">
        <v>44221.701388888891</v>
      </c>
      <c r="F97">
        <v>514</v>
      </c>
      <c r="G97">
        <v>514</v>
      </c>
      <c r="H97">
        <v>14.9</v>
      </c>
      <c r="I97">
        <v>35.15</v>
      </c>
      <c r="J97">
        <v>720</v>
      </c>
      <c r="K97">
        <v>20.12</v>
      </c>
      <c r="L97">
        <v>18.95</v>
      </c>
      <c r="M97">
        <v>4.2649999999999997</v>
      </c>
      <c r="N97" s="12">
        <f t="shared" si="49"/>
        <v>9.725348941918055E-2</v>
      </c>
      <c r="O97" s="12">
        <f t="shared" si="50"/>
        <v>14.755555555559113</v>
      </c>
      <c r="P97" s="5">
        <f t="shared" si="51"/>
        <v>-0.22785358116298432</v>
      </c>
      <c r="Q97" t="s">
        <v>268</v>
      </c>
      <c r="R97">
        <v>16</v>
      </c>
    </row>
    <row r="98" spans="1:18" x14ac:dyDescent="0.2">
      <c r="A98" t="s">
        <v>89</v>
      </c>
      <c r="B98" t="s">
        <v>134</v>
      </c>
      <c r="C98" t="s">
        <v>212</v>
      </c>
      <c r="D98" t="s">
        <v>257</v>
      </c>
      <c r="E98" s="1">
        <v>44221.702777777777</v>
      </c>
      <c r="F98">
        <v>502</v>
      </c>
      <c r="G98">
        <v>502</v>
      </c>
      <c r="H98">
        <v>14.9</v>
      </c>
      <c r="I98">
        <v>35.15</v>
      </c>
      <c r="J98">
        <v>680</v>
      </c>
      <c r="K98">
        <v>21.3</v>
      </c>
      <c r="L98">
        <v>19.96</v>
      </c>
      <c r="M98">
        <v>5.2579999999999991</v>
      </c>
      <c r="N98" s="12">
        <f t="shared" si="49"/>
        <v>9.1850517784781635E-2</v>
      </c>
      <c r="O98" s="12">
        <f t="shared" si="50"/>
        <v>14.756944444445253</v>
      </c>
      <c r="P98" s="5">
        <f t="shared" si="51"/>
        <v>-0.23342016015192596</v>
      </c>
      <c r="Q98" t="s">
        <v>268</v>
      </c>
      <c r="R98">
        <v>16</v>
      </c>
    </row>
    <row r="99" spans="1:18" x14ac:dyDescent="0.2">
      <c r="A99" t="s">
        <v>90</v>
      </c>
      <c r="B99" t="s">
        <v>134</v>
      </c>
      <c r="C99" t="s">
        <v>213</v>
      </c>
      <c r="D99" t="s">
        <v>257</v>
      </c>
      <c r="E99" s="1">
        <v>44221.703472222223</v>
      </c>
      <c r="F99">
        <v>456</v>
      </c>
      <c r="G99">
        <v>456</v>
      </c>
      <c r="H99">
        <v>14.9</v>
      </c>
      <c r="I99">
        <v>35.15</v>
      </c>
      <c r="J99">
        <v>690</v>
      </c>
      <c r="K99">
        <v>19.95</v>
      </c>
      <c r="L99">
        <v>18.39</v>
      </c>
      <c r="M99">
        <v>4.4960000000000004</v>
      </c>
      <c r="N99" s="12">
        <f t="shared" si="49"/>
        <v>9.320126069338136E-2</v>
      </c>
      <c r="O99" s="12">
        <f>E99-$E$5</f>
        <v>14.757638888891961</v>
      </c>
      <c r="P99" s="5">
        <f t="shared" si="51"/>
        <v>-0.23198200916980838</v>
      </c>
      <c r="Q99" t="s">
        <v>268</v>
      </c>
      <c r="R99">
        <v>16</v>
      </c>
    </row>
    <row r="100" spans="1:18" x14ac:dyDescent="0.2">
      <c r="A100" s="6" t="s">
        <v>258</v>
      </c>
      <c r="B100" s="6"/>
      <c r="C100" s="6"/>
      <c r="D100" s="6"/>
      <c r="E100" s="6"/>
      <c r="F100" s="6"/>
      <c r="G100" s="6"/>
      <c r="H100" s="6"/>
      <c r="I100" s="6"/>
      <c r="J100" s="8">
        <f>AVERAGE(J94:J99)</f>
        <v>893.33333333333337</v>
      </c>
      <c r="K100" s="7">
        <f t="shared" ref="K100" si="52">AVERAGE(K94:K99)</f>
        <v>19.861666666666668</v>
      </c>
      <c r="L100" s="7">
        <f t="shared" ref="L100" si="53">AVERAGE(L94:L99)</f>
        <v>18.381666666666668</v>
      </c>
      <c r="M100" s="7">
        <f t="shared" ref="M100:P100" si="54">AVERAGE(M94:M99)</f>
        <v>4.5913333333333339</v>
      </c>
      <c r="N100" s="7">
        <f t="shared" si="54"/>
        <v>0.12066636650157588</v>
      </c>
      <c r="O100" s="7">
        <f t="shared" si="54"/>
        <v>14.754745370371287</v>
      </c>
      <c r="P100" s="7">
        <f t="shared" si="54"/>
        <v>-0.21039195191282564</v>
      </c>
    </row>
    <row r="101" spans="1:18" ht="32" customHeight="1" x14ac:dyDescent="0.2">
      <c r="A101" s="9"/>
      <c r="B101" s="9" t="s">
        <v>260</v>
      </c>
      <c r="C101" s="9" t="s">
        <v>261</v>
      </c>
      <c r="D101" s="9" t="s">
        <v>262</v>
      </c>
      <c r="E101" s="10" t="s">
        <v>263</v>
      </c>
      <c r="F101" s="9" t="s">
        <v>264</v>
      </c>
      <c r="G101" s="9"/>
      <c r="H101" s="9" t="s">
        <v>265</v>
      </c>
      <c r="I101" s="9"/>
      <c r="J101" s="3"/>
      <c r="K101" s="9"/>
      <c r="L101" s="9"/>
      <c r="M101" s="3"/>
    </row>
    <row r="102" spans="1:18" x14ac:dyDescent="0.2">
      <c r="A102" s="6" t="s">
        <v>266</v>
      </c>
      <c r="B102" s="7">
        <f>K100-$K$11</f>
        <v>-5.3566666666666656</v>
      </c>
      <c r="C102" s="7">
        <f>L100-$L$11</f>
        <v>-6.6766666666666659</v>
      </c>
      <c r="D102" s="7">
        <f>J100/$J$11</f>
        <v>0.12066636650157588</v>
      </c>
      <c r="E102" s="7">
        <f>E94-$E$5</f>
        <v>14.75138888888614</v>
      </c>
      <c r="F102" s="7">
        <f>LOG(D102,2)/E102</f>
        <v>-0.20682150745736175</v>
      </c>
      <c r="G102" s="7"/>
      <c r="H102" s="7">
        <f>4/3*PI()*(K100/2)^3</f>
        <v>4102.4726006471219</v>
      </c>
      <c r="I102" s="7"/>
      <c r="K102" s="11"/>
      <c r="L102" s="7"/>
    </row>
    <row r="108" spans="1:18" x14ac:dyDescent="0.2">
      <c r="A108" t="s">
        <v>67</v>
      </c>
      <c r="B108" t="s">
        <v>134</v>
      </c>
      <c r="C108" t="s">
        <v>190</v>
      </c>
      <c r="D108" t="s">
        <v>257</v>
      </c>
      <c r="E108" s="1">
        <v>44206.961111111108</v>
      </c>
      <c r="F108">
        <v>1274</v>
      </c>
      <c r="G108">
        <v>1277</v>
      </c>
      <c r="H108">
        <v>14.9</v>
      </c>
      <c r="I108">
        <v>35.15</v>
      </c>
      <c r="J108">
        <v>10100</v>
      </c>
      <c r="K108">
        <v>24.21</v>
      </c>
      <c r="L108">
        <v>24.02</v>
      </c>
      <c r="M108">
        <v>2.6720000000000002</v>
      </c>
    </row>
    <row r="109" spans="1:18" x14ac:dyDescent="0.2">
      <c r="A109" t="s">
        <v>68</v>
      </c>
      <c r="B109" t="s">
        <v>134</v>
      </c>
      <c r="C109" t="s">
        <v>191</v>
      </c>
      <c r="D109" t="s">
        <v>257</v>
      </c>
      <c r="E109" s="1">
        <v>44206.961805555547</v>
      </c>
      <c r="F109">
        <v>1177</v>
      </c>
      <c r="G109">
        <v>1179</v>
      </c>
      <c r="H109">
        <v>14.9</v>
      </c>
      <c r="I109">
        <v>35.15</v>
      </c>
      <c r="J109">
        <v>9100</v>
      </c>
      <c r="K109">
        <v>24.42</v>
      </c>
      <c r="L109">
        <v>24.18</v>
      </c>
      <c r="M109">
        <v>2.706</v>
      </c>
    </row>
    <row r="110" spans="1:18" x14ac:dyDescent="0.2">
      <c r="A110" t="s">
        <v>69</v>
      </c>
      <c r="B110" t="s">
        <v>134</v>
      </c>
      <c r="C110" t="s">
        <v>192</v>
      </c>
      <c r="D110" t="s">
        <v>257</v>
      </c>
      <c r="E110" s="1">
        <v>44206.963194444441</v>
      </c>
      <c r="F110">
        <v>1217</v>
      </c>
      <c r="G110">
        <v>1220</v>
      </c>
      <c r="H110">
        <v>14.9</v>
      </c>
      <c r="I110">
        <v>35.15</v>
      </c>
      <c r="J110">
        <v>9710</v>
      </c>
      <c r="K110">
        <v>24.42</v>
      </c>
      <c r="L110">
        <v>24.18</v>
      </c>
      <c r="M110">
        <v>2.6280000000000001</v>
      </c>
    </row>
    <row r="111" spans="1:18" x14ac:dyDescent="0.2">
      <c r="A111" t="s">
        <v>70</v>
      </c>
      <c r="B111" t="s">
        <v>134</v>
      </c>
      <c r="C111" t="s">
        <v>193</v>
      </c>
      <c r="D111" t="s">
        <v>257</v>
      </c>
      <c r="E111" s="1">
        <v>44206.964583333327</v>
      </c>
      <c r="F111">
        <v>1182</v>
      </c>
      <c r="G111">
        <v>1184</v>
      </c>
      <c r="H111">
        <v>14.9</v>
      </c>
      <c r="I111">
        <v>35.15</v>
      </c>
      <c r="J111">
        <v>9060</v>
      </c>
      <c r="K111">
        <v>24.99</v>
      </c>
      <c r="L111">
        <v>24.86</v>
      </c>
      <c r="M111">
        <v>2.6360000000000001</v>
      </c>
    </row>
    <row r="112" spans="1:18" x14ac:dyDescent="0.2">
      <c r="A112" t="s">
        <v>71</v>
      </c>
      <c r="B112" t="s">
        <v>134</v>
      </c>
      <c r="C112" t="s">
        <v>194</v>
      </c>
      <c r="D112" t="s">
        <v>257</v>
      </c>
      <c r="E112" s="1">
        <v>44206.96597222222</v>
      </c>
      <c r="F112">
        <v>1142</v>
      </c>
      <c r="G112">
        <v>1144</v>
      </c>
      <c r="H112">
        <v>14.9</v>
      </c>
      <c r="I112">
        <v>35.15</v>
      </c>
      <c r="J112">
        <v>8650</v>
      </c>
      <c r="K112">
        <v>24.92</v>
      </c>
      <c r="L112">
        <v>24.68</v>
      </c>
      <c r="M112">
        <v>2.6949999999999998</v>
      </c>
    </row>
    <row r="113" spans="1:18" x14ac:dyDescent="0.2">
      <c r="A113" t="s">
        <v>72</v>
      </c>
      <c r="B113" t="s">
        <v>134</v>
      </c>
      <c r="C113" t="s">
        <v>195</v>
      </c>
      <c r="D113" t="s">
        <v>257</v>
      </c>
      <c r="E113" s="1">
        <v>44206.967361111107</v>
      </c>
      <c r="F113">
        <v>1138</v>
      </c>
      <c r="G113">
        <v>1140</v>
      </c>
      <c r="H113">
        <v>14.9</v>
      </c>
      <c r="I113">
        <v>35.15</v>
      </c>
      <c r="J113">
        <v>8950</v>
      </c>
      <c r="K113">
        <v>24.93</v>
      </c>
      <c r="L113">
        <v>24.79</v>
      </c>
      <c r="M113">
        <v>2.6429999999999998</v>
      </c>
    </row>
    <row r="114" spans="1:18" x14ac:dyDescent="0.2">
      <c r="A114" s="6" t="s">
        <v>258</v>
      </c>
      <c r="B114" s="6"/>
      <c r="C114" s="6"/>
      <c r="D114" s="6"/>
      <c r="E114" s="6"/>
      <c r="F114" s="6"/>
      <c r="G114" s="6"/>
      <c r="H114" s="6"/>
      <c r="I114" s="6"/>
      <c r="J114" s="8">
        <f>AVERAGE(J108:J113)</f>
        <v>9261.6666666666661</v>
      </c>
      <c r="K114" s="7">
        <f t="shared" ref="K114" si="55">AVERAGE(K108:K113)</f>
        <v>24.648333333333337</v>
      </c>
      <c r="L114" s="7">
        <f t="shared" ref="L114" si="56">AVERAGE(L108:L113)</f>
        <v>24.451666666666664</v>
      </c>
      <c r="M114" s="7">
        <f t="shared" ref="M114" si="57">AVERAGE(M108:M113)</f>
        <v>2.6633333333333336</v>
      </c>
    </row>
    <row r="117" spans="1:18" x14ac:dyDescent="0.2">
      <c r="A117" t="s">
        <v>13</v>
      </c>
      <c r="B117" t="s">
        <v>134</v>
      </c>
      <c r="C117" t="s">
        <v>136</v>
      </c>
      <c r="D117" t="s">
        <v>257</v>
      </c>
      <c r="E117" s="1">
        <v>44210.76666666667</v>
      </c>
      <c r="F117">
        <v>21635</v>
      </c>
      <c r="G117">
        <v>22499</v>
      </c>
      <c r="H117">
        <v>14.9</v>
      </c>
      <c r="I117">
        <v>35.15</v>
      </c>
      <c r="J117">
        <v>198200</v>
      </c>
      <c r="K117">
        <v>22.02</v>
      </c>
      <c r="L117">
        <v>21.77</v>
      </c>
      <c r="M117">
        <v>2.5089999999999999</v>
      </c>
      <c r="N117" s="12">
        <f>J117/$J$114</f>
        <v>21.400035990642433</v>
      </c>
      <c r="O117" s="12">
        <f>E117-$E$108</f>
        <v>3.8055555555620231</v>
      </c>
      <c r="P117" s="5">
        <f>LOG(N117,2)/O117</f>
        <v>1.161339324395126</v>
      </c>
      <c r="Q117" t="s">
        <v>269</v>
      </c>
      <c r="R117">
        <v>0</v>
      </c>
    </row>
    <row r="118" spans="1:18" x14ac:dyDescent="0.2">
      <c r="A118" t="s">
        <v>14</v>
      </c>
      <c r="B118" t="s">
        <v>134</v>
      </c>
      <c r="C118" t="s">
        <v>137</v>
      </c>
      <c r="D118" t="s">
        <v>257</v>
      </c>
      <c r="E118" s="1">
        <v>44210.768055555563</v>
      </c>
      <c r="F118">
        <v>19447</v>
      </c>
      <c r="G118">
        <v>20180</v>
      </c>
      <c r="H118">
        <v>14.9</v>
      </c>
      <c r="I118">
        <v>35.15</v>
      </c>
      <c r="J118">
        <v>170600</v>
      </c>
      <c r="K118">
        <v>22.23</v>
      </c>
      <c r="L118">
        <v>21.97</v>
      </c>
      <c r="M118">
        <v>2.5289999999999999</v>
      </c>
      <c r="N118" s="12">
        <f t="shared" ref="N118:N122" si="58">J118/$J$114</f>
        <v>18.420010797192731</v>
      </c>
      <c r="O118" s="12">
        <f t="shared" ref="O118:O122" si="59">E118-$E$108</f>
        <v>3.8069444444554392</v>
      </c>
      <c r="P118" s="5">
        <f t="shared" ref="P118:P122" si="60">LOG(N118,2)/O118</f>
        <v>1.1040880851565891</v>
      </c>
      <c r="Q118" t="s">
        <v>269</v>
      </c>
      <c r="R118">
        <v>0</v>
      </c>
    </row>
    <row r="119" spans="1:18" x14ac:dyDescent="0.2">
      <c r="A119" t="s">
        <v>15</v>
      </c>
      <c r="B119" t="s">
        <v>134</v>
      </c>
      <c r="C119" t="s">
        <v>138</v>
      </c>
      <c r="D119" t="s">
        <v>257</v>
      </c>
      <c r="E119" s="1">
        <v>44210.769444444442</v>
      </c>
      <c r="F119">
        <v>18073</v>
      </c>
      <c r="G119">
        <v>18710</v>
      </c>
      <c r="H119">
        <v>14.9</v>
      </c>
      <c r="I119">
        <v>35.15</v>
      </c>
      <c r="J119">
        <v>159600</v>
      </c>
      <c r="K119">
        <v>22.29</v>
      </c>
      <c r="L119">
        <v>22.05</v>
      </c>
      <c r="M119">
        <v>2.5390000000000001</v>
      </c>
      <c r="N119" s="12">
        <f t="shared" si="58"/>
        <v>17.232319596904805</v>
      </c>
      <c r="O119" s="12">
        <f t="shared" si="59"/>
        <v>3.8083333333343035</v>
      </c>
      <c r="P119" s="5">
        <f t="shared" si="60"/>
        <v>1.078436325657592</v>
      </c>
      <c r="Q119" t="s">
        <v>269</v>
      </c>
      <c r="R119">
        <v>0</v>
      </c>
    </row>
    <row r="120" spans="1:18" x14ac:dyDescent="0.2">
      <c r="A120" t="s">
        <v>16</v>
      </c>
      <c r="B120" t="s">
        <v>134</v>
      </c>
      <c r="C120" t="s">
        <v>139</v>
      </c>
      <c r="D120" t="s">
        <v>257</v>
      </c>
      <c r="E120" s="1">
        <v>44210.770833333343</v>
      </c>
      <c r="F120">
        <v>18923</v>
      </c>
      <c r="G120">
        <v>19642</v>
      </c>
      <c r="H120">
        <v>14.9</v>
      </c>
      <c r="I120">
        <v>35.15</v>
      </c>
      <c r="J120">
        <v>165600</v>
      </c>
      <c r="K120">
        <v>22.89</v>
      </c>
      <c r="L120">
        <v>22.69</v>
      </c>
      <c r="M120">
        <v>2.5390000000000001</v>
      </c>
      <c r="N120" s="12">
        <f t="shared" si="58"/>
        <v>17.880151160698219</v>
      </c>
      <c r="O120" s="12">
        <f t="shared" si="59"/>
        <v>3.8097222222349956</v>
      </c>
      <c r="P120" s="5">
        <f t="shared" si="60"/>
        <v>1.0920184689257209</v>
      </c>
      <c r="Q120" t="s">
        <v>269</v>
      </c>
      <c r="R120">
        <v>0</v>
      </c>
    </row>
    <row r="121" spans="1:18" x14ac:dyDescent="0.2">
      <c r="A121" t="s">
        <v>17</v>
      </c>
      <c r="B121" t="s">
        <v>134</v>
      </c>
      <c r="C121" t="s">
        <v>140</v>
      </c>
      <c r="D121" t="s">
        <v>257</v>
      </c>
      <c r="E121" s="1">
        <v>44210.771527777782</v>
      </c>
      <c r="F121">
        <v>18576</v>
      </c>
      <c r="G121">
        <v>19277</v>
      </c>
      <c r="H121">
        <v>14.9</v>
      </c>
      <c r="I121">
        <v>35.15</v>
      </c>
      <c r="J121">
        <v>163400</v>
      </c>
      <c r="K121">
        <v>22.97</v>
      </c>
      <c r="L121">
        <v>22.75</v>
      </c>
      <c r="M121">
        <v>2.5329999999999999</v>
      </c>
      <c r="N121" s="12">
        <f t="shared" si="58"/>
        <v>17.642612920640634</v>
      </c>
      <c r="O121" s="12">
        <f>E121-$E$108</f>
        <v>3.8104166666744277</v>
      </c>
      <c r="P121" s="5">
        <f t="shared" si="60"/>
        <v>1.0867557805476948</v>
      </c>
      <c r="Q121" t="s">
        <v>269</v>
      </c>
      <c r="R121">
        <v>0</v>
      </c>
    </row>
    <row r="122" spans="1:18" x14ac:dyDescent="0.2">
      <c r="A122" t="s">
        <v>18</v>
      </c>
      <c r="B122" t="s">
        <v>134</v>
      </c>
      <c r="C122" t="s">
        <v>141</v>
      </c>
      <c r="D122" t="s">
        <v>257</v>
      </c>
      <c r="E122" s="1">
        <v>44210.772916666669</v>
      </c>
      <c r="F122">
        <v>18626</v>
      </c>
      <c r="G122">
        <v>19331</v>
      </c>
      <c r="H122">
        <v>14.9</v>
      </c>
      <c r="I122">
        <v>35.15</v>
      </c>
      <c r="J122">
        <v>163200</v>
      </c>
      <c r="K122">
        <v>22.95</v>
      </c>
      <c r="L122">
        <v>22.73</v>
      </c>
      <c r="M122">
        <v>2.5760000000000001</v>
      </c>
      <c r="N122" s="12">
        <f t="shared" si="58"/>
        <v>17.621018535180855</v>
      </c>
      <c r="O122" s="12">
        <f t="shared" si="59"/>
        <v>3.8118055555605679</v>
      </c>
      <c r="P122" s="5">
        <f t="shared" si="60"/>
        <v>1.0858962641972454</v>
      </c>
      <c r="Q122" t="s">
        <v>269</v>
      </c>
      <c r="R122">
        <v>0</v>
      </c>
    </row>
    <row r="123" spans="1:18" x14ac:dyDescent="0.2">
      <c r="A123" s="6" t="s">
        <v>258</v>
      </c>
      <c r="B123" s="6"/>
      <c r="C123" s="6"/>
      <c r="D123" s="6"/>
      <c r="E123" s="6"/>
      <c r="F123" s="6"/>
      <c r="G123" s="6"/>
      <c r="H123" s="6"/>
      <c r="I123" s="6"/>
      <c r="J123" s="8">
        <f>AVERAGE(J117:J122)</f>
        <v>170100</v>
      </c>
      <c r="K123" s="7">
        <f t="shared" ref="K123" si="61">AVERAGE(K117:K122)</f>
        <v>22.558333333333334</v>
      </c>
      <c r="L123" s="7">
        <f t="shared" ref="L123" si="62">AVERAGE(L117:L122)</f>
        <v>22.326666666666664</v>
      </c>
      <c r="M123" s="7">
        <f t="shared" ref="M123:P123" si="63">AVERAGE(M117:M122)</f>
        <v>2.5375000000000001</v>
      </c>
      <c r="N123" s="7">
        <f>AVERAGE(N117:N122)</f>
        <v>18.366024833543278</v>
      </c>
      <c r="O123" s="7">
        <f t="shared" si="63"/>
        <v>3.8087962963036261</v>
      </c>
      <c r="P123" s="7">
        <f t="shared" si="63"/>
        <v>1.1014223748133281</v>
      </c>
    </row>
    <row r="124" spans="1:18" ht="32" customHeight="1" x14ac:dyDescent="0.2">
      <c r="A124" s="9"/>
      <c r="B124" s="9" t="s">
        <v>260</v>
      </c>
      <c r="C124" s="9" t="s">
        <v>261</v>
      </c>
      <c r="D124" s="9" t="s">
        <v>262</v>
      </c>
      <c r="E124" s="10" t="s">
        <v>263</v>
      </c>
      <c r="F124" s="9" t="s">
        <v>264</v>
      </c>
      <c r="G124" s="9"/>
      <c r="H124" s="9" t="s">
        <v>265</v>
      </c>
      <c r="I124" s="9"/>
      <c r="J124" s="3"/>
      <c r="K124" s="9"/>
      <c r="L124" s="9"/>
      <c r="M124" s="3"/>
    </row>
    <row r="125" spans="1:18" x14ac:dyDescent="0.2">
      <c r="A125" s="6" t="s">
        <v>266</v>
      </c>
      <c r="B125" s="7">
        <f>K123-$K$114</f>
        <v>-2.0900000000000034</v>
      </c>
      <c r="C125" s="7">
        <f>L123-$L$114</f>
        <v>-2.125</v>
      </c>
      <c r="D125" s="7">
        <f>J123/$J$114</f>
        <v>18.366024833543278</v>
      </c>
      <c r="E125" s="7">
        <f>E117-$E$108</f>
        <v>3.8055555555620231</v>
      </c>
      <c r="F125" s="7">
        <f>LOG(D125,2)/E125</f>
        <v>1.1033783201993725</v>
      </c>
      <c r="G125" s="7"/>
      <c r="H125" s="7">
        <f>4/3*PI()*(K123/2)^3</f>
        <v>6010.6252503507376</v>
      </c>
      <c r="I125" s="7"/>
      <c r="K125" s="11"/>
      <c r="L125" s="7"/>
    </row>
    <row r="127" spans="1:18" x14ac:dyDescent="0.2">
      <c r="A127" t="s">
        <v>31</v>
      </c>
      <c r="B127" t="s">
        <v>134</v>
      </c>
      <c r="C127" t="s">
        <v>154</v>
      </c>
      <c r="D127" t="s">
        <v>257</v>
      </c>
      <c r="E127" s="1">
        <v>44214.85</v>
      </c>
      <c r="F127">
        <v>17032</v>
      </c>
      <c r="G127">
        <v>17504</v>
      </c>
      <c r="H127">
        <v>12.88</v>
      </c>
      <c r="I127">
        <v>35.15</v>
      </c>
      <c r="J127">
        <v>749400</v>
      </c>
      <c r="K127">
        <v>20.5</v>
      </c>
      <c r="L127">
        <v>20.16</v>
      </c>
      <c r="M127">
        <v>2.8839999999999999</v>
      </c>
      <c r="N127" s="12">
        <f>J127/$J$114</f>
        <v>80.914162317797377</v>
      </c>
      <c r="O127" s="12">
        <f>E127-$E$108</f>
        <v>7.8888888888905058</v>
      </c>
      <c r="P127" s="5">
        <f>LOG(N127,2)/O127</f>
        <v>0.80344905629398022</v>
      </c>
      <c r="Q127" t="s">
        <v>269</v>
      </c>
      <c r="R127">
        <v>1</v>
      </c>
    </row>
    <row r="128" spans="1:18" x14ac:dyDescent="0.2">
      <c r="A128" t="s">
        <v>32</v>
      </c>
      <c r="B128" t="s">
        <v>134</v>
      </c>
      <c r="C128" t="s">
        <v>155</v>
      </c>
      <c r="D128" t="s">
        <v>257</v>
      </c>
      <c r="E128" s="1">
        <v>44214.850694444453</v>
      </c>
      <c r="F128">
        <v>15865</v>
      </c>
      <c r="G128">
        <v>16289</v>
      </c>
      <c r="H128">
        <v>12.88</v>
      </c>
      <c r="I128">
        <v>35.15</v>
      </c>
      <c r="J128">
        <v>676000</v>
      </c>
      <c r="K128">
        <v>20.63</v>
      </c>
      <c r="L128">
        <v>20.309999999999999</v>
      </c>
      <c r="M128">
        <v>2.9220000000000002</v>
      </c>
      <c r="N128" s="12">
        <f t="shared" ref="N128:N132" si="64">J128/$J$114</f>
        <v>72.98902285405795</v>
      </c>
      <c r="O128" s="12">
        <f t="shared" ref="O128:O130" si="65">E128-$E$108</f>
        <v>7.8895833333444898</v>
      </c>
      <c r="P128" s="5">
        <f t="shared" ref="P128:P132" si="66">LOG(N128,2)/O128</f>
        <v>0.78452908605044513</v>
      </c>
      <c r="Q128" t="s">
        <v>269</v>
      </c>
      <c r="R128">
        <v>1</v>
      </c>
    </row>
    <row r="129" spans="1:18" x14ac:dyDescent="0.2">
      <c r="A129" t="s">
        <v>33</v>
      </c>
      <c r="B129" t="s">
        <v>134</v>
      </c>
      <c r="C129" t="s">
        <v>156</v>
      </c>
      <c r="D129" t="s">
        <v>257</v>
      </c>
      <c r="E129" s="1">
        <v>44214.852083333331</v>
      </c>
      <c r="F129">
        <v>15155</v>
      </c>
      <c r="G129">
        <v>15554</v>
      </c>
      <c r="H129">
        <v>12.88</v>
      </c>
      <c r="I129">
        <v>35.15</v>
      </c>
      <c r="J129">
        <v>645000</v>
      </c>
      <c r="K129">
        <v>20.97</v>
      </c>
      <c r="L129">
        <v>20.68</v>
      </c>
      <c r="M129">
        <v>2.931</v>
      </c>
      <c r="N129" s="12">
        <f t="shared" si="64"/>
        <v>69.641893107791972</v>
      </c>
      <c r="O129" s="12">
        <f t="shared" si="65"/>
        <v>7.890972222223354</v>
      </c>
      <c r="P129" s="5">
        <f t="shared" si="66"/>
        <v>0.77580852440652881</v>
      </c>
      <c r="Q129" t="s">
        <v>269</v>
      </c>
      <c r="R129">
        <v>1</v>
      </c>
    </row>
    <row r="130" spans="1:18" x14ac:dyDescent="0.2">
      <c r="A130" t="s">
        <v>34</v>
      </c>
      <c r="B130" t="s">
        <v>134</v>
      </c>
      <c r="C130" t="s">
        <v>157</v>
      </c>
      <c r="D130" t="s">
        <v>257</v>
      </c>
      <c r="E130" s="1">
        <v>44214.853472222218</v>
      </c>
      <c r="F130">
        <v>16165</v>
      </c>
      <c r="G130">
        <v>16631</v>
      </c>
      <c r="H130">
        <v>12.88</v>
      </c>
      <c r="I130">
        <v>35.15</v>
      </c>
      <c r="J130">
        <v>704000</v>
      </c>
      <c r="K130">
        <v>21.4</v>
      </c>
      <c r="L130">
        <v>21.14</v>
      </c>
      <c r="M130">
        <v>2.8959999999999999</v>
      </c>
      <c r="N130" s="12">
        <f t="shared" si="64"/>
        <v>76.012236818427212</v>
      </c>
      <c r="O130" s="12">
        <f t="shared" si="65"/>
        <v>7.8923611111094942</v>
      </c>
      <c r="P130" s="5">
        <f t="shared" si="66"/>
        <v>0.79167180723492458</v>
      </c>
      <c r="Q130" t="s">
        <v>269</v>
      </c>
      <c r="R130">
        <v>1</v>
      </c>
    </row>
    <row r="131" spans="1:18" x14ac:dyDescent="0.2">
      <c r="A131" t="s">
        <v>35</v>
      </c>
      <c r="B131" t="s">
        <v>134</v>
      </c>
      <c r="C131" t="s">
        <v>158</v>
      </c>
      <c r="D131" t="s">
        <v>257</v>
      </c>
      <c r="E131" s="1">
        <v>44214.854861111111</v>
      </c>
      <c r="F131">
        <v>15821</v>
      </c>
      <c r="G131">
        <v>16269</v>
      </c>
      <c r="H131">
        <v>12.88</v>
      </c>
      <c r="I131">
        <v>35.15</v>
      </c>
      <c r="J131">
        <v>695900</v>
      </c>
      <c r="K131">
        <v>21.14</v>
      </c>
      <c r="L131">
        <v>20.85</v>
      </c>
      <c r="M131">
        <v>2.9470000000000001</v>
      </c>
      <c r="N131" s="12">
        <f t="shared" si="64"/>
        <v>75.137664207306102</v>
      </c>
      <c r="O131" s="12">
        <f>E131-$E$108</f>
        <v>7.8937500000029104</v>
      </c>
      <c r="P131" s="5">
        <f t="shared" si="66"/>
        <v>0.78941749646607484</v>
      </c>
      <c r="Q131" t="s">
        <v>269</v>
      </c>
      <c r="R131">
        <v>1</v>
      </c>
    </row>
    <row r="132" spans="1:18" x14ac:dyDescent="0.2">
      <c r="A132" t="s">
        <v>36</v>
      </c>
      <c r="B132" t="s">
        <v>134</v>
      </c>
      <c r="C132" t="s">
        <v>159</v>
      </c>
      <c r="D132" t="s">
        <v>257</v>
      </c>
      <c r="E132" s="1">
        <v>44214.855555555558</v>
      </c>
      <c r="F132">
        <v>15604</v>
      </c>
      <c r="G132">
        <v>16047</v>
      </c>
      <c r="H132">
        <v>12.88</v>
      </c>
      <c r="I132">
        <v>35.15</v>
      </c>
      <c r="J132">
        <v>673700</v>
      </c>
      <c r="K132">
        <v>21.37</v>
      </c>
      <c r="L132">
        <v>21.12</v>
      </c>
      <c r="M132">
        <v>2.931</v>
      </c>
      <c r="N132" s="12">
        <f t="shared" si="64"/>
        <v>72.740687421270479</v>
      </c>
      <c r="O132" s="12">
        <f t="shared" ref="O132" si="67">E132-$E$108</f>
        <v>7.8944444444496185</v>
      </c>
      <c r="P132" s="5">
        <f t="shared" si="66"/>
        <v>0.78342316526068012</v>
      </c>
      <c r="Q132" t="s">
        <v>269</v>
      </c>
      <c r="R132">
        <v>1</v>
      </c>
    </row>
    <row r="133" spans="1:18" x14ac:dyDescent="0.2">
      <c r="A133" s="6" t="s">
        <v>258</v>
      </c>
      <c r="B133" s="6"/>
      <c r="C133" s="6"/>
      <c r="D133" s="6"/>
      <c r="E133" s="6"/>
      <c r="F133" s="6"/>
      <c r="G133" s="6"/>
      <c r="H133" s="6"/>
      <c r="I133" s="6"/>
      <c r="J133" s="8">
        <f>AVERAGE(J127:J132)</f>
        <v>690666.66666666663</v>
      </c>
      <c r="K133" s="7">
        <f t="shared" ref="K133" si="68">AVERAGE(K127:K132)</f>
        <v>21.001666666666669</v>
      </c>
      <c r="L133" s="7">
        <f t="shared" ref="L133" si="69">AVERAGE(L127:L132)</f>
        <v>20.709999999999997</v>
      </c>
      <c r="M133" s="7">
        <f t="shared" ref="M133" si="70">AVERAGE(M127:M132)</f>
        <v>2.9184999999999999</v>
      </c>
      <c r="N133" s="7">
        <f>AVERAGE(N127:N132)</f>
        <v>74.572611121108523</v>
      </c>
      <c r="O133" s="7">
        <f t="shared" ref="O133:P133" si="71">AVERAGE(O127:O132)</f>
        <v>7.8916666666700621</v>
      </c>
      <c r="P133" s="7">
        <f t="shared" si="71"/>
        <v>0.78804985595210564</v>
      </c>
    </row>
    <row r="134" spans="1:18" ht="32" customHeight="1" x14ac:dyDescent="0.2">
      <c r="A134" s="9"/>
      <c r="B134" s="9" t="s">
        <v>260</v>
      </c>
      <c r="C134" s="9" t="s">
        <v>261</v>
      </c>
      <c r="D134" s="9" t="s">
        <v>262</v>
      </c>
      <c r="E134" s="10" t="s">
        <v>263</v>
      </c>
      <c r="F134" s="9" t="s">
        <v>264</v>
      </c>
      <c r="G134" s="9"/>
      <c r="H134" s="9" t="s">
        <v>265</v>
      </c>
      <c r="I134" s="9"/>
      <c r="J134" s="3"/>
      <c r="K134" s="9"/>
      <c r="L134" s="9"/>
      <c r="M134" s="3"/>
    </row>
    <row r="135" spans="1:18" x14ac:dyDescent="0.2">
      <c r="A135" s="6" t="s">
        <v>266</v>
      </c>
      <c r="B135" s="7">
        <f>K133-$K$114</f>
        <v>-3.6466666666666683</v>
      </c>
      <c r="C135" s="7">
        <f>L133-$L$114</f>
        <v>-3.7416666666666671</v>
      </c>
      <c r="D135" s="7">
        <f>J133/$J$114</f>
        <v>74.572611121108508</v>
      </c>
      <c r="E135" s="7">
        <f>E127-$E$108</f>
        <v>7.8888888888905058</v>
      </c>
      <c r="F135" s="7">
        <f>LOG(D135,2)/E135</f>
        <v>0.7885234587688118</v>
      </c>
      <c r="G135" s="7"/>
      <c r="H135" s="7">
        <f>4/3*PI()*(K133/2)^3</f>
        <v>4850.2028877482508</v>
      </c>
      <c r="I135" s="7"/>
      <c r="K135" s="11"/>
      <c r="L135" s="7"/>
    </row>
    <row r="137" spans="1:18" x14ac:dyDescent="0.2">
      <c r="A137" t="s">
        <v>19</v>
      </c>
      <c r="B137" t="s">
        <v>134</v>
      </c>
      <c r="C137" t="s">
        <v>142</v>
      </c>
      <c r="D137" t="s">
        <v>257</v>
      </c>
      <c r="E137" s="1">
        <v>44215.59097222222</v>
      </c>
      <c r="F137">
        <v>65886</v>
      </c>
      <c r="G137">
        <v>74020</v>
      </c>
      <c r="H137">
        <v>12.88</v>
      </c>
      <c r="I137">
        <v>35.15</v>
      </c>
      <c r="J137">
        <v>624500</v>
      </c>
      <c r="K137">
        <v>21.66</v>
      </c>
      <c r="L137">
        <v>21.39</v>
      </c>
      <c r="M137">
        <v>2.8780000000000001</v>
      </c>
      <c r="N137" s="12">
        <f>J137/$J$114</f>
        <v>67.428468598164486</v>
      </c>
      <c r="O137" s="12">
        <f>E137-$E$108</f>
        <v>8.6298611111124046</v>
      </c>
      <c r="P137" s="5">
        <f>LOG(N137,2)/O137</f>
        <v>0.70398420657435534</v>
      </c>
      <c r="Q137" t="s">
        <v>269</v>
      </c>
      <c r="R137">
        <v>1.5</v>
      </c>
    </row>
    <row r="138" spans="1:18" x14ac:dyDescent="0.2">
      <c r="A138" t="s">
        <v>20</v>
      </c>
      <c r="B138" t="s">
        <v>134</v>
      </c>
      <c r="C138" t="s">
        <v>143</v>
      </c>
      <c r="D138" t="s">
        <v>257</v>
      </c>
      <c r="E138" s="1">
        <v>44215.592361111107</v>
      </c>
      <c r="F138">
        <v>65186</v>
      </c>
      <c r="G138">
        <v>73479</v>
      </c>
      <c r="H138">
        <v>12.88</v>
      </c>
      <c r="I138">
        <v>35.15</v>
      </c>
      <c r="J138">
        <v>616400</v>
      </c>
      <c r="K138">
        <v>21.54</v>
      </c>
      <c r="L138">
        <v>21.28</v>
      </c>
      <c r="M138">
        <v>2.9350000000000001</v>
      </c>
      <c r="N138" s="12">
        <f t="shared" ref="N138:N142" si="72">J138/$J$114</f>
        <v>66.553895987043376</v>
      </c>
      <c r="O138" s="12">
        <f t="shared" ref="O138:O140" si="73">E138-$E$108</f>
        <v>8.6312499999985448</v>
      </c>
      <c r="P138" s="5">
        <f t="shared" ref="P138:P142" si="74">LOG(N138,2)/O138</f>
        <v>0.70168877244591887</v>
      </c>
      <c r="Q138" t="s">
        <v>269</v>
      </c>
      <c r="R138">
        <v>1.5</v>
      </c>
    </row>
    <row r="139" spans="1:18" x14ac:dyDescent="0.2">
      <c r="A139" t="s">
        <v>21</v>
      </c>
      <c r="B139" t="s">
        <v>134</v>
      </c>
      <c r="C139" t="s">
        <v>144</v>
      </c>
      <c r="D139" t="s">
        <v>257</v>
      </c>
      <c r="E139" s="1">
        <v>44215.59375</v>
      </c>
      <c r="F139">
        <v>69014</v>
      </c>
      <c r="G139">
        <v>78419</v>
      </c>
      <c r="H139">
        <v>12.88</v>
      </c>
      <c r="I139">
        <v>35.15</v>
      </c>
      <c r="J139">
        <v>655500</v>
      </c>
      <c r="K139">
        <v>21.72</v>
      </c>
      <c r="L139">
        <v>21.44</v>
      </c>
      <c r="M139">
        <v>2.9209999999999998</v>
      </c>
      <c r="N139" s="12">
        <f t="shared" si="72"/>
        <v>70.775598344430449</v>
      </c>
      <c r="O139" s="12">
        <f t="shared" si="73"/>
        <v>8.632638888891961</v>
      </c>
      <c r="P139" s="5">
        <f t="shared" si="74"/>
        <v>0.71185418675098888</v>
      </c>
      <c r="Q139" t="s">
        <v>269</v>
      </c>
      <c r="R139">
        <v>1.5</v>
      </c>
    </row>
    <row r="140" spans="1:18" x14ac:dyDescent="0.2">
      <c r="A140" t="s">
        <v>22</v>
      </c>
      <c r="B140" t="s">
        <v>134</v>
      </c>
      <c r="C140" t="s">
        <v>145</v>
      </c>
      <c r="D140" t="s">
        <v>257</v>
      </c>
      <c r="E140" s="1">
        <v>44215.594444444447</v>
      </c>
      <c r="F140">
        <v>71278</v>
      </c>
      <c r="G140">
        <v>81353</v>
      </c>
      <c r="H140">
        <v>12.88</v>
      </c>
      <c r="I140">
        <v>35.15</v>
      </c>
      <c r="J140">
        <v>685700</v>
      </c>
      <c r="K140">
        <v>21.7</v>
      </c>
      <c r="L140">
        <v>21.44</v>
      </c>
      <c r="M140">
        <v>2.9660000000000002</v>
      </c>
      <c r="N140" s="12">
        <f t="shared" si="72"/>
        <v>74.0363505488573</v>
      </c>
      <c r="O140" s="12">
        <f t="shared" si="73"/>
        <v>8.633333333338669</v>
      </c>
      <c r="P140" s="5">
        <f t="shared" si="74"/>
        <v>0.71932376959691791</v>
      </c>
      <c r="Q140" t="s">
        <v>269</v>
      </c>
      <c r="R140">
        <v>1.5</v>
      </c>
    </row>
    <row r="141" spans="1:18" x14ac:dyDescent="0.2">
      <c r="A141" t="s">
        <v>23</v>
      </c>
      <c r="B141" t="s">
        <v>134</v>
      </c>
      <c r="C141" t="s">
        <v>146</v>
      </c>
      <c r="D141" t="s">
        <v>257</v>
      </c>
      <c r="E141" s="1">
        <v>44215.595833333333</v>
      </c>
      <c r="F141">
        <v>73430</v>
      </c>
      <c r="G141">
        <v>84160</v>
      </c>
      <c r="H141">
        <v>12.88</v>
      </c>
      <c r="I141">
        <v>35.15</v>
      </c>
      <c r="J141">
        <v>707700</v>
      </c>
      <c r="K141">
        <v>21.72</v>
      </c>
      <c r="L141">
        <v>21.45</v>
      </c>
      <c r="M141">
        <v>2.907</v>
      </c>
      <c r="N141" s="12">
        <f t="shared" si="72"/>
        <v>76.411732949433159</v>
      </c>
      <c r="O141" s="12">
        <f>E141-$E$108</f>
        <v>8.6347222222248092</v>
      </c>
      <c r="P141" s="5">
        <f t="shared" si="74"/>
        <v>0.72448448411196353</v>
      </c>
      <c r="Q141" t="s">
        <v>269</v>
      </c>
      <c r="R141">
        <v>1.5</v>
      </c>
    </row>
    <row r="142" spans="1:18" x14ac:dyDescent="0.2">
      <c r="A142" t="s">
        <v>24</v>
      </c>
      <c r="B142" t="s">
        <v>134</v>
      </c>
      <c r="C142" t="s">
        <v>147</v>
      </c>
      <c r="D142" t="s">
        <v>257</v>
      </c>
      <c r="E142" s="1">
        <v>44215.597222222219</v>
      </c>
      <c r="F142">
        <v>75260</v>
      </c>
      <c r="G142">
        <v>86538</v>
      </c>
      <c r="H142">
        <v>12.88</v>
      </c>
      <c r="I142">
        <v>35.15</v>
      </c>
      <c r="J142">
        <v>731200</v>
      </c>
      <c r="K142">
        <v>21.76</v>
      </c>
      <c r="L142">
        <v>21.47</v>
      </c>
      <c r="M142">
        <v>2.948</v>
      </c>
      <c r="N142" s="12">
        <f t="shared" si="72"/>
        <v>78.949073240957361</v>
      </c>
      <c r="O142" s="12">
        <f t="shared" ref="O142" si="75">E142-$E$108</f>
        <v>8.6361111111109494</v>
      </c>
      <c r="P142" s="5">
        <f t="shared" si="74"/>
        <v>0.72982507341841063</v>
      </c>
      <c r="Q142" t="s">
        <v>269</v>
      </c>
      <c r="R142">
        <v>1.5</v>
      </c>
    </row>
    <row r="143" spans="1:18" x14ac:dyDescent="0.2">
      <c r="A143" s="6" t="s">
        <v>258</v>
      </c>
      <c r="B143" s="6"/>
      <c r="C143" s="6"/>
      <c r="D143" s="6"/>
      <c r="E143" s="6"/>
      <c r="F143" s="6"/>
      <c r="G143" s="6"/>
      <c r="H143" s="6"/>
      <c r="I143" s="6"/>
      <c r="J143" s="8">
        <f>AVERAGE(J137:J142)</f>
        <v>670166.66666666663</v>
      </c>
      <c r="K143" s="7">
        <f t="shared" ref="K143" si="76">AVERAGE(K137:K142)</f>
        <v>21.683333333333334</v>
      </c>
      <c r="L143" s="7">
        <f t="shared" ref="L143" si="77">AVERAGE(L137:L142)</f>
        <v>21.411666666666665</v>
      </c>
      <c r="M143" s="7">
        <f t="shared" ref="M143" si="78">AVERAGE(M137:M142)</f>
        <v>2.9258333333333333</v>
      </c>
      <c r="N143" s="7">
        <f>AVERAGE(N137:N142)</f>
        <v>72.359186611481022</v>
      </c>
      <c r="O143" s="7">
        <f t="shared" ref="O143:P143" si="79">AVERAGE(O137:O142)</f>
        <v>8.6329861111128903</v>
      </c>
      <c r="P143" s="7">
        <f t="shared" si="79"/>
        <v>0.71519341548309256</v>
      </c>
    </row>
    <row r="144" spans="1:18" ht="32" customHeight="1" x14ac:dyDescent="0.2">
      <c r="A144" s="9"/>
      <c r="B144" s="9" t="s">
        <v>260</v>
      </c>
      <c r="C144" s="9" t="s">
        <v>261</v>
      </c>
      <c r="D144" s="9" t="s">
        <v>262</v>
      </c>
      <c r="E144" s="10" t="s">
        <v>263</v>
      </c>
      <c r="F144" s="9" t="s">
        <v>264</v>
      </c>
      <c r="G144" s="9"/>
      <c r="H144" s="9" t="s">
        <v>265</v>
      </c>
      <c r="I144" s="9"/>
      <c r="J144" s="3"/>
      <c r="K144" s="9"/>
      <c r="L144" s="9"/>
      <c r="M144" s="3"/>
    </row>
    <row r="145" spans="1:18" x14ac:dyDescent="0.2">
      <c r="A145" s="6" t="s">
        <v>266</v>
      </c>
      <c r="B145" s="7">
        <f>K143-$K$114</f>
        <v>-2.9650000000000034</v>
      </c>
      <c r="C145" s="7">
        <f>L143-$L$114</f>
        <v>-3.0399999999999991</v>
      </c>
      <c r="D145" s="7">
        <f>J143/$J$114</f>
        <v>72.359186611481022</v>
      </c>
      <c r="E145" s="7">
        <f>E137-$E$108</f>
        <v>8.6298611111124046</v>
      </c>
      <c r="F145" s="7">
        <f>LOG(D145,2)/E145</f>
        <v>0.715782583994374</v>
      </c>
      <c r="G145" s="7"/>
      <c r="H145" s="7">
        <f>4/3*PI()*(K143/2)^3</f>
        <v>5337.9777700952291</v>
      </c>
      <c r="I145" s="7"/>
      <c r="K145" s="11"/>
      <c r="L145" s="7"/>
    </row>
    <row r="147" spans="1:18" x14ac:dyDescent="0.2">
      <c r="A147" t="s">
        <v>43</v>
      </c>
      <c r="B147" t="s">
        <v>134</v>
      </c>
      <c r="C147" t="s">
        <v>166</v>
      </c>
      <c r="D147" t="s">
        <v>257</v>
      </c>
      <c r="E147" s="1">
        <v>44215.634027777778</v>
      </c>
      <c r="F147">
        <v>42546</v>
      </c>
      <c r="G147">
        <v>45835</v>
      </c>
      <c r="H147">
        <v>12.88</v>
      </c>
      <c r="I147">
        <v>35.15</v>
      </c>
      <c r="J147">
        <v>368400</v>
      </c>
      <c r="K147">
        <v>22</v>
      </c>
      <c r="L147">
        <v>21.69</v>
      </c>
      <c r="M147">
        <v>3.0339999999999998</v>
      </c>
      <c r="N147" s="12">
        <f>J147/$J$114</f>
        <v>39.776858016915604</v>
      </c>
      <c r="O147" s="12">
        <f>E147-$E$108</f>
        <v>8.6729166666700621</v>
      </c>
      <c r="P147" s="5">
        <f>LOG(N147,2)/O147</f>
        <v>0.61269554649019875</v>
      </c>
      <c r="Q147" t="s">
        <v>269</v>
      </c>
      <c r="R147">
        <v>2</v>
      </c>
    </row>
    <row r="148" spans="1:18" x14ac:dyDescent="0.2">
      <c r="A148" t="s">
        <v>44</v>
      </c>
      <c r="B148" t="s">
        <v>134</v>
      </c>
      <c r="C148" t="s">
        <v>167</v>
      </c>
      <c r="D148" t="s">
        <v>257</v>
      </c>
      <c r="E148" s="1">
        <v>44215.635416666657</v>
      </c>
      <c r="F148">
        <v>39750</v>
      </c>
      <c r="G148">
        <v>42721</v>
      </c>
      <c r="H148">
        <v>12.88</v>
      </c>
      <c r="I148">
        <v>35.15</v>
      </c>
      <c r="J148">
        <v>347800</v>
      </c>
      <c r="K148">
        <v>21.54</v>
      </c>
      <c r="L148">
        <v>21.24</v>
      </c>
      <c r="M148">
        <v>3.0339999999999998</v>
      </c>
      <c r="N148" s="12">
        <f t="shared" ref="N148:N152" si="80">J148/$J$114</f>
        <v>37.552636314558214</v>
      </c>
      <c r="O148" s="12">
        <f t="shared" ref="O148:O150" si="81">E148-$E$108</f>
        <v>8.6743055555489263</v>
      </c>
      <c r="P148" s="5">
        <f t="shared" ref="P148:P152" si="82">LOG(N148,2)/O148</f>
        <v>0.60302721116602387</v>
      </c>
      <c r="Q148" t="s">
        <v>269</v>
      </c>
      <c r="R148">
        <v>2</v>
      </c>
    </row>
    <row r="149" spans="1:18" x14ac:dyDescent="0.2">
      <c r="A149" t="s">
        <v>45</v>
      </c>
      <c r="B149" t="s">
        <v>134</v>
      </c>
      <c r="C149" t="s">
        <v>168</v>
      </c>
      <c r="D149" t="s">
        <v>257</v>
      </c>
      <c r="E149" s="1">
        <v>44215.636111111111</v>
      </c>
      <c r="F149">
        <v>35364</v>
      </c>
      <c r="G149">
        <v>37788</v>
      </c>
      <c r="H149">
        <v>12.88</v>
      </c>
      <c r="I149">
        <v>35.15</v>
      </c>
      <c r="J149">
        <v>308400</v>
      </c>
      <c r="K149">
        <v>22</v>
      </c>
      <c r="L149">
        <v>21.69</v>
      </c>
      <c r="M149">
        <v>3.1360000000000001</v>
      </c>
      <c r="N149" s="12">
        <f t="shared" si="80"/>
        <v>33.298542378981466</v>
      </c>
      <c r="O149" s="12">
        <f t="shared" si="81"/>
        <v>8.6750000000029104</v>
      </c>
      <c r="P149" s="5">
        <f t="shared" si="82"/>
        <v>0.58298410611773688</v>
      </c>
      <c r="Q149" t="s">
        <v>269</v>
      </c>
      <c r="R149">
        <v>2</v>
      </c>
    </row>
    <row r="150" spans="1:18" x14ac:dyDescent="0.2">
      <c r="A150" t="s">
        <v>46</v>
      </c>
      <c r="B150" t="s">
        <v>134</v>
      </c>
      <c r="C150" t="s">
        <v>169</v>
      </c>
      <c r="D150" t="s">
        <v>257</v>
      </c>
      <c r="E150" s="1">
        <v>44215.637499999997</v>
      </c>
      <c r="F150">
        <v>42330</v>
      </c>
      <c r="G150">
        <v>45870</v>
      </c>
      <c r="H150">
        <v>12.88</v>
      </c>
      <c r="I150">
        <v>35.15</v>
      </c>
      <c r="J150">
        <v>367900</v>
      </c>
      <c r="K150">
        <v>22.49</v>
      </c>
      <c r="L150">
        <v>22.25</v>
      </c>
      <c r="M150">
        <v>3.0190000000000001</v>
      </c>
      <c r="N150" s="12">
        <f t="shared" si="80"/>
        <v>39.722872053266151</v>
      </c>
      <c r="O150" s="12">
        <f t="shared" si="81"/>
        <v>8.6763888888890506</v>
      </c>
      <c r="P150" s="5">
        <f t="shared" si="82"/>
        <v>0.61222452101396707</v>
      </c>
      <c r="Q150" t="s">
        <v>269</v>
      </c>
      <c r="R150">
        <v>2</v>
      </c>
    </row>
    <row r="151" spans="1:18" x14ac:dyDescent="0.2">
      <c r="A151" t="s">
        <v>47</v>
      </c>
      <c r="B151" t="s">
        <v>134</v>
      </c>
      <c r="C151" t="s">
        <v>170</v>
      </c>
      <c r="D151" t="s">
        <v>257</v>
      </c>
      <c r="E151" s="1">
        <v>44215.638888888891</v>
      </c>
      <c r="F151">
        <v>38748</v>
      </c>
      <c r="G151">
        <v>41754</v>
      </c>
      <c r="H151">
        <v>12.88</v>
      </c>
      <c r="I151">
        <v>35.15</v>
      </c>
      <c r="J151">
        <v>336800</v>
      </c>
      <c r="K151">
        <v>22.5</v>
      </c>
      <c r="L151">
        <v>22.25</v>
      </c>
      <c r="M151">
        <v>3.15</v>
      </c>
      <c r="N151" s="12">
        <f t="shared" si="80"/>
        <v>36.364945114270292</v>
      </c>
      <c r="O151" s="12">
        <f>E151-$E$108</f>
        <v>8.6777777777824667</v>
      </c>
      <c r="P151" s="5">
        <f t="shared" si="82"/>
        <v>0.59744287379634597</v>
      </c>
      <c r="Q151" t="s">
        <v>269</v>
      </c>
      <c r="R151">
        <v>2</v>
      </c>
    </row>
    <row r="152" spans="1:18" x14ac:dyDescent="0.2">
      <c r="A152" t="s">
        <v>48</v>
      </c>
      <c r="B152" t="s">
        <v>134</v>
      </c>
      <c r="C152" t="s">
        <v>171</v>
      </c>
      <c r="D152" t="s">
        <v>257</v>
      </c>
      <c r="E152" s="1">
        <v>44215.640277777777</v>
      </c>
      <c r="F152">
        <v>35495</v>
      </c>
      <c r="G152">
        <v>38077</v>
      </c>
      <c r="H152">
        <v>12.88</v>
      </c>
      <c r="I152">
        <v>35.15</v>
      </c>
      <c r="J152">
        <v>312700</v>
      </c>
      <c r="K152">
        <v>22.76</v>
      </c>
      <c r="L152">
        <v>22.52</v>
      </c>
      <c r="M152">
        <v>3.16</v>
      </c>
      <c r="N152" s="12">
        <f t="shared" si="80"/>
        <v>33.762821666366747</v>
      </c>
      <c r="O152" s="12">
        <f t="shared" ref="O152" si="83">E152-$E$108</f>
        <v>8.6791666666686069</v>
      </c>
      <c r="P152" s="5">
        <f t="shared" si="82"/>
        <v>0.58500588473339621</v>
      </c>
      <c r="Q152" t="s">
        <v>269</v>
      </c>
      <c r="R152">
        <v>2</v>
      </c>
    </row>
    <row r="153" spans="1:18" x14ac:dyDescent="0.2">
      <c r="A153" s="6" t="s">
        <v>258</v>
      </c>
      <c r="B153" s="6"/>
      <c r="C153" s="6"/>
      <c r="D153" s="6"/>
      <c r="E153" s="6"/>
      <c r="F153" s="6"/>
      <c r="G153" s="6"/>
      <c r="H153" s="6"/>
      <c r="I153" s="6"/>
      <c r="J153" s="8">
        <f>AVERAGE(J147:J152)</f>
        <v>340333.33333333331</v>
      </c>
      <c r="K153" s="7">
        <f t="shared" ref="K153" si="84">AVERAGE(K147:K152)</f>
        <v>22.215</v>
      </c>
      <c r="L153" s="7">
        <f t="shared" ref="L153" si="85">AVERAGE(L147:L152)</f>
        <v>21.94</v>
      </c>
      <c r="M153" s="7">
        <f t="shared" ref="M153" si="86">AVERAGE(M147:M152)</f>
        <v>3.0888333333333335</v>
      </c>
      <c r="N153" s="7">
        <f>AVERAGE(N147:N152)</f>
        <v>36.746445924059742</v>
      </c>
      <c r="O153" s="7">
        <f t="shared" ref="O153:P153" si="87">AVERAGE(O147:O152)</f>
        <v>8.6759259259270038</v>
      </c>
      <c r="P153" s="7">
        <f t="shared" si="87"/>
        <v>0.59889669055294481</v>
      </c>
    </row>
    <row r="154" spans="1:18" ht="32" customHeight="1" x14ac:dyDescent="0.2">
      <c r="A154" s="9"/>
      <c r="B154" s="9" t="s">
        <v>260</v>
      </c>
      <c r="C154" s="9" t="s">
        <v>261</v>
      </c>
      <c r="D154" s="9" t="s">
        <v>262</v>
      </c>
      <c r="E154" s="10" t="s">
        <v>263</v>
      </c>
      <c r="F154" s="9" t="s">
        <v>264</v>
      </c>
      <c r="G154" s="9"/>
      <c r="H154" s="9" t="s">
        <v>265</v>
      </c>
      <c r="I154" s="9"/>
      <c r="J154" s="3"/>
      <c r="K154" s="9"/>
      <c r="L154" s="9"/>
      <c r="M154" s="3"/>
    </row>
    <row r="155" spans="1:18" x14ac:dyDescent="0.2">
      <c r="A155" s="6" t="s">
        <v>266</v>
      </c>
      <c r="B155" s="7">
        <f>K153-$K$114</f>
        <v>-2.4333333333333371</v>
      </c>
      <c r="C155" s="7">
        <f>L153-$L$114</f>
        <v>-2.5116666666666632</v>
      </c>
      <c r="D155" s="7">
        <f>J153/$J$114</f>
        <v>36.746445924059742</v>
      </c>
      <c r="E155" s="7">
        <f>E147-$E$108</f>
        <v>8.6729166666700621</v>
      </c>
      <c r="F155" s="7">
        <f>LOG(D155,2)/E155</f>
        <v>0.59951375247081462</v>
      </c>
      <c r="G155" s="7"/>
      <c r="H155" s="7">
        <f>4/3*PI()*(K153/2)^3</f>
        <v>5740.3394533824785</v>
      </c>
      <c r="I155" s="7"/>
      <c r="K155" s="11"/>
      <c r="L155" s="7"/>
    </row>
    <row r="157" spans="1:18" x14ac:dyDescent="0.2">
      <c r="A157" t="s">
        <v>37</v>
      </c>
      <c r="B157" t="s">
        <v>134</v>
      </c>
      <c r="C157" t="s">
        <v>160</v>
      </c>
      <c r="D157" t="s">
        <v>257</v>
      </c>
      <c r="E157" s="1">
        <v>44217.681250000001</v>
      </c>
      <c r="F157">
        <v>34005</v>
      </c>
      <c r="G157">
        <v>36119</v>
      </c>
      <c r="H157">
        <v>12.88</v>
      </c>
      <c r="I157">
        <v>35.15</v>
      </c>
      <c r="J157">
        <v>294500</v>
      </c>
      <c r="K157">
        <v>22.12</v>
      </c>
      <c r="L157">
        <v>21.8</v>
      </c>
      <c r="M157">
        <v>3.1509999999999998</v>
      </c>
      <c r="N157" s="12">
        <f>J157/$J$114</f>
        <v>31.797732589526724</v>
      </c>
      <c r="O157" s="12">
        <f>E157-$E$108</f>
        <v>10.720138888893416</v>
      </c>
      <c r="P157" s="5">
        <f>LOG(N157,2)/O157</f>
        <v>0.4655585194466666</v>
      </c>
      <c r="Q157" t="s">
        <v>269</v>
      </c>
      <c r="R157">
        <v>2.5</v>
      </c>
    </row>
    <row r="158" spans="1:18" x14ac:dyDescent="0.2">
      <c r="A158" t="s">
        <v>38</v>
      </c>
      <c r="B158" t="s">
        <v>134</v>
      </c>
      <c r="C158" t="s">
        <v>161</v>
      </c>
      <c r="D158" t="s">
        <v>257</v>
      </c>
      <c r="E158" s="1">
        <v>44217.682638888888</v>
      </c>
      <c r="F158">
        <v>32428</v>
      </c>
      <c r="G158">
        <v>34450</v>
      </c>
      <c r="H158">
        <v>12.88</v>
      </c>
      <c r="I158">
        <v>35.15</v>
      </c>
      <c r="J158">
        <v>272800</v>
      </c>
      <c r="K158">
        <v>22.25</v>
      </c>
      <c r="L158">
        <v>21.94</v>
      </c>
      <c r="M158">
        <v>3.2189999999999999</v>
      </c>
      <c r="N158" s="12">
        <f t="shared" ref="N158:N162" si="88">J158/$J$114</f>
        <v>29.454741767140547</v>
      </c>
      <c r="O158" s="12">
        <f t="shared" ref="O158:O160" si="89">E158-$E$108</f>
        <v>10.721527777779556</v>
      </c>
      <c r="P158" s="5">
        <f t="shared" ref="P158:P162" si="90">LOG(N158,2)/O158</f>
        <v>0.45519893254363658</v>
      </c>
      <c r="Q158" t="s">
        <v>269</v>
      </c>
      <c r="R158">
        <v>2.5</v>
      </c>
    </row>
    <row r="159" spans="1:18" x14ac:dyDescent="0.2">
      <c r="A159" t="s">
        <v>39</v>
      </c>
      <c r="B159" t="s">
        <v>134</v>
      </c>
      <c r="C159" t="s">
        <v>162</v>
      </c>
      <c r="D159" t="s">
        <v>257</v>
      </c>
      <c r="E159" s="1">
        <v>44217.684027777781</v>
      </c>
      <c r="F159">
        <v>24823</v>
      </c>
      <c r="G159">
        <v>26034</v>
      </c>
      <c r="H159">
        <v>12.88</v>
      </c>
      <c r="I159">
        <v>35.15</v>
      </c>
      <c r="J159">
        <v>201200</v>
      </c>
      <c r="K159">
        <v>22.84</v>
      </c>
      <c r="L159">
        <v>22.52</v>
      </c>
      <c r="M159">
        <v>3.339</v>
      </c>
      <c r="N159" s="12">
        <f t="shared" si="88"/>
        <v>21.723951772539142</v>
      </c>
      <c r="O159" s="12">
        <f t="shared" si="89"/>
        <v>10.722916666672972</v>
      </c>
      <c r="P159" s="5">
        <f t="shared" si="90"/>
        <v>0.41417972353239824</v>
      </c>
      <c r="Q159" t="s">
        <v>269</v>
      </c>
      <c r="R159">
        <v>2.5</v>
      </c>
    </row>
    <row r="160" spans="1:18" x14ac:dyDescent="0.2">
      <c r="A160" t="s">
        <v>40</v>
      </c>
      <c r="B160" t="s">
        <v>134</v>
      </c>
      <c r="C160" t="s">
        <v>163</v>
      </c>
      <c r="D160" t="s">
        <v>257</v>
      </c>
      <c r="E160" s="1">
        <v>44217.6875</v>
      </c>
      <c r="F160">
        <v>32099</v>
      </c>
      <c r="G160">
        <v>34096</v>
      </c>
      <c r="H160">
        <v>12.88</v>
      </c>
      <c r="I160">
        <v>35.15</v>
      </c>
      <c r="J160">
        <v>272600</v>
      </c>
      <c r="K160">
        <v>23.3</v>
      </c>
      <c r="L160">
        <v>23.05</v>
      </c>
      <c r="M160">
        <v>3.2749999999999999</v>
      </c>
      <c r="N160" s="12">
        <f t="shared" si="88"/>
        <v>29.433147381680765</v>
      </c>
      <c r="O160" s="12">
        <f t="shared" si="89"/>
        <v>10.726388888891961</v>
      </c>
      <c r="P160" s="5">
        <f t="shared" si="90"/>
        <v>0.45489399722549867</v>
      </c>
      <c r="Q160" t="s">
        <v>269</v>
      </c>
      <c r="R160">
        <v>2.5</v>
      </c>
    </row>
    <row r="161" spans="1:18" x14ac:dyDescent="0.2">
      <c r="A161" t="s">
        <v>41</v>
      </c>
      <c r="B161" t="s">
        <v>134</v>
      </c>
      <c r="C161" t="s">
        <v>164</v>
      </c>
      <c r="D161" t="s">
        <v>257</v>
      </c>
      <c r="E161" s="1">
        <v>44217.688888888893</v>
      </c>
      <c r="F161">
        <v>34429</v>
      </c>
      <c r="G161">
        <v>36861</v>
      </c>
      <c r="H161">
        <v>12.88</v>
      </c>
      <c r="I161">
        <v>35.15</v>
      </c>
      <c r="J161">
        <v>294700</v>
      </c>
      <c r="K161">
        <v>23.2</v>
      </c>
      <c r="L161">
        <v>22.93</v>
      </c>
      <c r="M161">
        <v>3.2559999999999998</v>
      </c>
      <c r="N161" s="12">
        <f t="shared" si="88"/>
        <v>31.819326974986506</v>
      </c>
      <c r="O161" s="12">
        <f>E161-$E$108</f>
        <v>10.727777777785377</v>
      </c>
      <c r="P161" s="5">
        <f t="shared" si="90"/>
        <v>0.46531830908344318</v>
      </c>
      <c r="Q161" t="s">
        <v>269</v>
      </c>
      <c r="R161">
        <v>2.5</v>
      </c>
    </row>
    <row r="162" spans="1:18" x14ac:dyDescent="0.2">
      <c r="A162" t="s">
        <v>42</v>
      </c>
      <c r="B162" t="s">
        <v>134</v>
      </c>
      <c r="C162" t="s">
        <v>165</v>
      </c>
      <c r="D162" t="s">
        <v>257</v>
      </c>
      <c r="E162" s="1">
        <v>44217.69027777778</v>
      </c>
      <c r="F162">
        <v>26448</v>
      </c>
      <c r="G162">
        <v>27907</v>
      </c>
      <c r="H162">
        <v>12.88</v>
      </c>
      <c r="I162">
        <v>35.15</v>
      </c>
      <c r="J162">
        <v>212400</v>
      </c>
      <c r="K162">
        <v>23.78</v>
      </c>
      <c r="L162">
        <v>23.6</v>
      </c>
      <c r="M162">
        <v>3.4540000000000002</v>
      </c>
      <c r="N162" s="12">
        <f t="shared" si="88"/>
        <v>22.933237358286846</v>
      </c>
      <c r="O162" s="12">
        <f t="shared" ref="O162" si="91">E162-$E$108</f>
        <v>10.729166666671517</v>
      </c>
      <c r="P162" s="5">
        <f t="shared" si="90"/>
        <v>0.42122265986424606</v>
      </c>
      <c r="Q162" t="s">
        <v>269</v>
      </c>
      <c r="R162">
        <v>2.5</v>
      </c>
    </row>
    <row r="163" spans="1:18" x14ac:dyDescent="0.2">
      <c r="A163" s="6" t="s">
        <v>258</v>
      </c>
      <c r="B163" s="6"/>
      <c r="C163" s="6"/>
      <c r="D163" s="6"/>
      <c r="E163" s="6"/>
      <c r="F163" s="6"/>
      <c r="G163" s="6"/>
      <c r="H163" s="6"/>
      <c r="I163" s="6"/>
      <c r="J163" s="8">
        <f>AVERAGE(J157:J162)</f>
        <v>258033.33333333334</v>
      </c>
      <c r="K163" s="7">
        <f t="shared" ref="K163" si="92">AVERAGE(K157:K162)</f>
        <v>22.915000000000003</v>
      </c>
      <c r="L163" s="7">
        <f t="shared" ref="L163" si="93">AVERAGE(L157:L162)</f>
        <v>22.64</v>
      </c>
      <c r="M163" s="7">
        <f t="shared" ref="M163" si="94">AVERAGE(M157:M162)</f>
        <v>3.2823333333333333</v>
      </c>
      <c r="N163" s="7">
        <f>AVERAGE(N157:N162)</f>
        <v>27.860356307360089</v>
      </c>
      <c r="O163" s="7">
        <f t="shared" ref="O163:P163" si="95">AVERAGE(O157:O162)</f>
        <v>10.724652777782467</v>
      </c>
      <c r="P163" s="7">
        <f t="shared" si="95"/>
        <v>0.44606202361598157</v>
      </c>
    </row>
    <row r="164" spans="1:18" ht="32" customHeight="1" x14ac:dyDescent="0.2">
      <c r="A164" s="9"/>
      <c r="B164" s="9" t="s">
        <v>260</v>
      </c>
      <c r="C164" s="9" t="s">
        <v>261</v>
      </c>
      <c r="D164" s="9" t="s">
        <v>262</v>
      </c>
      <c r="E164" s="10" t="s">
        <v>263</v>
      </c>
      <c r="F164" s="9" t="s">
        <v>264</v>
      </c>
      <c r="G164" s="9"/>
      <c r="H164" s="9" t="s">
        <v>265</v>
      </c>
      <c r="I164" s="9"/>
      <c r="J164" s="3"/>
      <c r="K164" s="9"/>
      <c r="L164" s="9"/>
      <c r="M164" s="3"/>
    </row>
    <row r="165" spans="1:18" x14ac:dyDescent="0.2">
      <c r="A165" s="6" t="s">
        <v>266</v>
      </c>
      <c r="B165" s="7">
        <f>K163-$K$114</f>
        <v>-1.7333333333333343</v>
      </c>
      <c r="C165" s="7">
        <f>L163-$L$114</f>
        <v>-1.8116666666666639</v>
      </c>
      <c r="D165" s="7">
        <f>J163/$J$114</f>
        <v>27.860356307360089</v>
      </c>
      <c r="E165" s="7">
        <f>E157-$E$108</f>
        <v>10.720138888893416</v>
      </c>
      <c r="F165" s="7">
        <f>LOG(D165,2)/E165</f>
        <v>0.44776862066684475</v>
      </c>
      <c r="G165" s="7"/>
      <c r="H165" s="7">
        <f>4/3*PI()*(K163/2)^3</f>
        <v>6300.2561513946785</v>
      </c>
      <c r="I165" s="7"/>
      <c r="K165" s="11"/>
      <c r="L165" s="7"/>
    </row>
    <row r="167" spans="1:18" x14ac:dyDescent="0.2">
      <c r="A167" t="s">
        <v>49</v>
      </c>
      <c r="B167" t="s">
        <v>134</v>
      </c>
      <c r="C167" t="s">
        <v>172</v>
      </c>
      <c r="D167" t="s">
        <v>257</v>
      </c>
      <c r="E167" s="1">
        <v>44221.679166666669</v>
      </c>
      <c r="F167">
        <v>44304</v>
      </c>
      <c r="G167">
        <v>47821</v>
      </c>
      <c r="H167">
        <v>12.88</v>
      </c>
      <c r="I167">
        <v>35.15</v>
      </c>
      <c r="J167">
        <v>390100</v>
      </c>
      <c r="K167">
        <v>20.67</v>
      </c>
      <c r="L167">
        <v>20.260000000000002</v>
      </c>
      <c r="M167">
        <v>3.11</v>
      </c>
      <c r="N167" s="12">
        <f>J167/$J$114</f>
        <v>42.119848839301781</v>
      </c>
      <c r="O167" s="12">
        <f>E167-$E$108</f>
        <v>14.718055555560568</v>
      </c>
      <c r="P167" s="5">
        <f>LOG(N167,2)/O167</f>
        <v>0.36665362033123938</v>
      </c>
      <c r="Q167" t="s">
        <v>269</v>
      </c>
      <c r="R167">
        <v>3</v>
      </c>
    </row>
    <row r="168" spans="1:18" x14ac:dyDescent="0.2">
      <c r="A168" t="s">
        <v>50</v>
      </c>
      <c r="B168" t="s">
        <v>134</v>
      </c>
      <c r="C168" t="s">
        <v>173</v>
      </c>
      <c r="D168" t="s">
        <v>257</v>
      </c>
      <c r="E168" s="1">
        <v>44221.680555555547</v>
      </c>
      <c r="F168">
        <v>47182</v>
      </c>
      <c r="G168">
        <v>51098</v>
      </c>
      <c r="H168">
        <v>12.88</v>
      </c>
      <c r="I168">
        <v>35.15</v>
      </c>
      <c r="J168">
        <v>412500</v>
      </c>
      <c r="K168">
        <v>20.56</v>
      </c>
      <c r="L168">
        <v>20.190000000000001</v>
      </c>
      <c r="M168">
        <v>3.0569999999999999</v>
      </c>
      <c r="N168" s="12">
        <f t="shared" ref="N168:N172" si="96">J168/$J$114</f>
        <v>44.538420010797196</v>
      </c>
      <c r="O168" s="12">
        <f t="shared" ref="O168:O170" si="97">E168-$E$108</f>
        <v>14.719444444439432</v>
      </c>
      <c r="P168" s="5">
        <f t="shared" ref="P168:P172" si="98">LOG(N168,2)/O168</f>
        <v>0.37209138533401709</v>
      </c>
      <c r="Q168" t="s">
        <v>269</v>
      </c>
      <c r="R168">
        <v>3</v>
      </c>
    </row>
    <row r="169" spans="1:18" x14ac:dyDescent="0.2">
      <c r="A169" t="s">
        <v>51</v>
      </c>
      <c r="B169" t="s">
        <v>134</v>
      </c>
      <c r="C169" t="s">
        <v>174</v>
      </c>
      <c r="D169" t="s">
        <v>257</v>
      </c>
      <c r="E169" s="1">
        <v>44221.681250000001</v>
      </c>
      <c r="F169">
        <v>42225</v>
      </c>
      <c r="G169">
        <v>45516</v>
      </c>
      <c r="H169">
        <v>12.88</v>
      </c>
      <c r="I169">
        <v>35.15</v>
      </c>
      <c r="J169">
        <v>368000</v>
      </c>
      <c r="K169">
        <v>21.18</v>
      </c>
      <c r="L169">
        <v>20.82</v>
      </c>
      <c r="M169">
        <v>3.149</v>
      </c>
      <c r="N169" s="12">
        <f t="shared" si="96"/>
        <v>39.73366924599604</v>
      </c>
      <c r="O169" s="12">
        <f t="shared" si="97"/>
        <v>14.720138888893416</v>
      </c>
      <c r="P169" s="5">
        <f t="shared" si="98"/>
        <v>0.36088586946761858</v>
      </c>
      <c r="Q169" t="s">
        <v>269</v>
      </c>
      <c r="R169">
        <v>3</v>
      </c>
    </row>
    <row r="170" spans="1:18" x14ac:dyDescent="0.2">
      <c r="A170" t="s">
        <v>52</v>
      </c>
      <c r="B170" t="s">
        <v>134</v>
      </c>
      <c r="C170" t="s">
        <v>175</v>
      </c>
      <c r="D170" t="s">
        <v>257</v>
      </c>
      <c r="E170" s="1">
        <v>44221.682638888888</v>
      </c>
      <c r="F170">
        <v>50358</v>
      </c>
      <c r="G170">
        <v>55112</v>
      </c>
      <c r="H170">
        <v>12.88</v>
      </c>
      <c r="I170">
        <v>35.15</v>
      </c>
      <c r="J170">
        <v>446300</v>
      </c>
      <c r="K170">
        <v>21.41</v>
      </c>
      <c r="L170">
        <v>21.05</v>
      </c>
      <c r="M170">
        <v>3.1309999999999998</v>
      </c>
      <c r="N170" s="12">
        <f t="shared" si="96"/>
        <v>48.18787115350009</v>
      </c>
      <c r="O170" s="12">
        <f t="shared" si="97"/>
        <v>14.721527777779556</v>
      </c>
      <c r="P170" s="5">
        <f t="shared" si="98"/>
        <v>0.37975665612289555</v>
      </c>
      <c r="Q170" t="s">
        <v>269</v>
      </c>
      <c r="R170">
        <v>3</v>
      </c>
    </row>
    <row r="171" spans="1:18" x14ac:dyDescent="0.2">
      <c r="A171" t="s">
        <v>53</v>
      </c>
      <c r="B171" t="s">
        <v>134</v>
      </c>
      <c r="C171" t="s">
        <v>176</v>
      </c>
      <c r="D171" t="s">
        <v>257</v>
      </c>
      <c r="E171" s="1">
        <v>44221.684027777781</v>
      </c>
      <c r="F171">
        <v>43824</v>
      </c>
      <c r="G171">
        <v>47564</v>
      </c>
      <c r="H171">
        <v>12.88</v>
      </c>
      <c r="I171">
        <v>35.15</v>
      </c>
      <c r="J171">
        <v>381100</v>
      </c>
      <c r="K171">
        <v>21.97</v>
      </c>
      <c r="L171">
        <v>21.69</v>
      </c>
      <c r="M171">
        <v>3.246</v>
      </c>
      <c r="N171" s="12">
        <f t="shared" si="96"/>
        <v>41.148101493611662</v>
      </c>
      <c r="O171" s="12">
        <f>E171-$E$108</f>
        <v>14.722916666672972</v>
      </c>
      <c r="P171" s="5">
        <f t="shared" si="98"/>
        <v>0.36424535198310354</v>
      </c>
      <c r="Q171" t="s">
        <v>269</v>
      </c>
      <c r="R171">
        <v>3</v>
      </c>
    </row>
    <row r="172" spans="1:18" x14ac:dyDescent="0.2">
      <c r="A172" t="s">
        <v>54</v>
      </c>
      <c r="B172" t="s">
        <v>134</v>
      </c>
      <c r="C172" t="s">
        <v>177</v>
      </c>
      <c r="D172" t="s">
        <v>257</v>
      </c>
      <c r="E172" s="1">
        <v>44221.685416666667</v>
      </c>
      <c r="F172">
        <v>35736</v>
      </c>
      <c r="G172">
        <v>38270</v>
      </c>
      <c r="H172">
        <v>12.88</v>
      </c>
      <c r="I172">
        <v>35.15</v>
      </c>
      <c r="J172">
        <v>294000</v>
      </c>
      <c r="K172">
        <v>22.92</v>
      </c>
      <c r="L172">
        <v>22.72</v>
      </c>
      <c r="M172">
        <v>3.3380000000000001</v>
      </c>
      <c r="N172" s="12">
        <f t="shared" si="96"/>
        <v>31.743746625877275</v>
      </c>
      <c r="O172" s="12">
        <f t="shared" ref="O172" si="99">E172-$E$108</f>
        <v>14.724305555559113</v>
      </c>
      <c r="P172" s="5">
        <f t="shared" si="98"/>
        <v>0.3387868101187565</v>
      </c>
      <c r="Q172" t="s">
        <v>269</v>
      </c>
      <c r="R172">
        <v>3</v>
      </c>
    </row>
    <row r="173" spans="1:18" x14ac:dyDescent="0.2">
      <c r="A173" s="6" t="s">
        <v>258</v>
      </c>
      <c r="B173" s="6"/>
      <c r="C173" s="6"/>
      <c r="D173" s="6"/>
      <c r="E173" s="6"/>
      <c r="F173" s="6"/>
      <c r="G173" s="6"/>
      <c r="H173" s="6"/>
      <c r="I173" s="6"/>
      <c r="J173" s="8">
        <f>AVERAGE(J167:J172)</f>
        <v>382000</v>
      </c>
      <c r="K173" s="7">
        <f t="shared" ref="K173" si="100">AVERAGE(K167:K172)</f>
        <v>21.451666666666668</v>
      </c>
      <c r="L173" s="7">
        <f t="shared" ref="L173" si="101">AVERAGE(L167:L172)</f>
        <v>21.121666666666666</v>
      </c>
      <c r="M173" s="7">
        <f t="shared" ref="M173" si="102">AVERAGE(M167:M172)</f>
        <v>3.1718333333333333</v>
      </c>
      <c r="N173" s="7">
        <f>AVERAGE(N167:N172)</f>
        <v>41.245276228180678</v>
      </c>
      <c r="O173" s="7">
        <f t="shared" ref="O173:P173" si="103">AVERAGE(O167:O172)</f>
        <v>14.72106481481751</v>
      </c>
      <c r="P173" s="7">
        <f t="shared" si="103"/>
        <v>0.36373661555960507</v>
      </c>
    </row>
    <row r="174" spans="1:18" ht="32" customHeight="1" x14ac:dyDescent="0.2">
      <c r="A174" s="9"/>
      <c r="B174" s="9" t="s">
        <v>260</v>
      </c>
      <c r="C174" s="9" t="s">
        <v>261</v>
      </c>
      <c r="D174" s="9" t="s">
        <v>262</v>
      </c>
      <c r="E174" s="10" t="s">
        <v>263</v>
      </c>
      <c r="F174" s="9" t="s">
        <v>264</v>
      </c>
      <c r="G174" s="9"/>
      <c r="H174" s="9" t="s">
        <v>265</v>
      </c>
      <c r="I174" s="9"/>
      <c r="J174" s="3"/>
      <c r="K174" s="9"/>
      <c r="L174" s="9"/>
      <c r="M174" s="3"/>
    </row>
    <row r="175" spans="1:18" x14ac:dyDescent="0.2">
      <c r="A175" s="6" t="s">
        <v>266</v>
      </c>
      <c r="B175" s="7">
        <f>K173-$K$114</f>
        <v>-3.196666666666669</v>
      </c>
      <c r="C175" s="7">
        <f>L173-$L$114</f>
        <v>-3.3299999999999983</v>
      </c>
      <c r="D175" s="7">
        <f>J173/$J$114</f>
        <v>41.245276228180678</v>
      </c>
      <c r="E175" s="7">
        <f>E167-$E$108</f>
        <v>14.718055555560568</v>
      </c>
      <c r="F175" s="7">
        <f>LOG(D175,2)/E175</f>
        <v>0.36459687037624855</v>
      </c>
      <c r="G175" s="7"/>
      <c r="H175" s="7">
        <f>4/3*PI()*(K173/2)^3</f>
        <v>5168.7049553103698</v>
      </c>
      <c r="I175" s="7"/>
      <c r="K175" s="11"/>
      <c r="L175" s="7"/>
    </row>
    <row r="177" spans="1:18" x14ac:dyDescent="0.2">
      <c r="A177" t="s">
        <v>55</v>
      </c>
      <c r="B177" t="s">
        <v>134</v>
      </c>
      <c r="C177" t="s">
        <v>178</v>
      </c>
      <c r="D177" t="s">
        <v>257</v>
      </c>
      <c r="E177" s="1">
        <v>44227.78402777778</v>
      </c>
      <c r="F177">
        <v>36926</v>
      </c>
      <c r="G177">
        <v>39405</v>
      </c>
      <c r="H177">
        <v>12.88</v>
      </c>
      <c r="I177">
        <v>35.15</v>
      </c>
      <c r="J177">
        <v>336300</v>
      </c>
      <c r="K177">
        <v>21.31</v>
      </c>
      <c r="L177">
        <v>20.94</v>
      </c>
      <c r="M177">
        <v>3.47</v>
      </c>
      <c r="N177" s="12">
        <f>J177/$J$114</f>
        <v>36.310959150620839</v>
      </c>
      <c r="O177" s="12">
        <f>E177-$E$108</f>
        <v>20.822916666671517</v>
      </c>
      <c r="P177" s="5">
        <f>LOG(N177,2)/O177</f>
        <v>0.24887642865513102</v>
      </c>
      <c r="Q177" t="s">
        <v>269</v>
      </c>
      <c r="R177">
        <v>4</v>
      </c>
    </row>
    <row r="178" spans="1:18" x14ac:dyDescent="0.2">
      <c r="A178" t="s">
        <v>56</v>
      </c>
      <c r="B178" t="s">
        <v>134</v>
      </c>
      <c r="C178" t="s">
        <v>179</v>
      </c>
      <c r="D178" t="s">
        <v>257</v>
      </c>
      <c r="E178" s="1">
        <v>44227.785416666673</v>
      </c>
      <c r="F178">
        <v>41396</v>
      </c>
      <c r="G178">
        <v>44617</v>
      </c>
      <c r="H178">
        <v>12.88</v>
      </c>
      <c r="I178">
        <v>35.15</v>
      </c>
      <c r="J178">
        <v>378800</v>
      </c>
      <c r="K178">
        <v>21.14</v>
      </c>
      <c r="L178">
        <v>20.75</v>
      </c>
      <c r="M178">
        <v>3.363</v>
      </c>
      <c r="N178" s="12">
        <f t="shared" ref="N178:N182" si="104">J178/$J$114</f>
        <v>40.899766060824192</v>
      </c>
      <c r="O178" s="12">
        <f t="shared" ref="O178:O180" si="105">E178-$E$108</f>
        <v>20.824305555564933</v>
      </c>
      <c r="P178" s="5">
        <f t="shared" ref="P178:P182" si="106">LOG(N178,2)/O178</f>
        <v>0.2571044048427174</v>
      </c>
      <c r="Q178" t="s">
        <v>269</v>
      </c>
      <c r="R178">
        <v>4</v>
      </c>
    </row>
    <row r="179" spans="1:18" x14ac:dyDescent="0.2">
      <c r="A179" t="s">
        <v>57</v>
      </c>
      <c r="B179" t="s">
        <v>134</v>
      </c>
      <c r="C179" t="s">
        <v>180</v>
      </c>
      <c r="D179" t="s">
        <v>257</v>
      </c>
      <c r="E179" s="1">
        <v>44227.786805555559</v>
      </c>
      <c r="F179">
        <v>39130</v>
      </c>
      <c r="G179">
        <v>42081</v>
      </c>
      <c r="H179">
        <v>12.88</v>
      </c>
      <c r="I179">
        <v>35.15</v>
      </c>
      <c r="J179">
        <v>352600</v>
      </c>
      <c r="K179">
        <v>21.39</v>
      </c>
      <c r="L179">
        <v>21.01</v>
      </c>
      <c r="M179">
        <v>3.516</v>
      </c>
      <c r="N179" s="12">
        <f t="shared" si="104"/>
        <v>38.070901565592948</v>
      </c>
      <c r="O179" s="12">
        <f t="shared" si="105"/>
        <v>20.825694444451074</v>
      </c>
      <c r="P179" s="5">
        <f t="shared" si="106"/>
        <v>0.25212205259149079</v>
      </c>
      <c r="Q179" t="s">
        <v>269</v>
      </c>
      <c r="R179">
        <v>4</v>
      </c>
    </row>
    <row r="180" spans="1:18" x14ac:dyDescent="0.2">
      <c r="A180" t="s">
        <v>58</v>
      </c>
      <c r="B180" t="s">
        <v>134</v>
      </c>
      <c r="C180" t="s">
        <v>181</v>
      </c>
      <c r="D180" t="s">
        <v>257</v>
      </c>
      <c r="E180" s="1">
        <v>44227.787499999999</v>
      </c>
      <c r="F180">
        <v>43567</v>
      </c>
      <c r="G180">
        <v>47208</v>
      </c>
      <c r="H180">
        <v>12.88</v>
      </c>
      <c r="I180">
        <v>35.15</v>
      </c>
      <c r="J180">
        <v>395800</v>
      </c>
      <c r="K180">
        <v>21.42</v>
      </c>
      <c r="L180">
        <v>21.07</v>
      </c>
      <c r="M180">
        <v>3.4660000000000002</v>
      </c>
      <c r="N180" s="12">
        <f t="shared" si="104"/>
        <v>42.735288824905524</v>
      </c>
      <c r="O180" s="12">
        <f t="shared" si="105"/>
        <v>20.826388888890506</v>
      </c>
      <c r="P180" s="5">
        <f t="shared" si="106"/>
        <v>0.26011979304752836</v>
      </c>
      <c r="Q180" t="s">
        <v>269</v>
      </c>
      <c r="R180">
        <v>4</v>
      </c>
    </row>
    <row r="181" spans="1:18" x14ac:dyDescent="0.2">
      <c r="A181" t="s">
        <v>59</v>
      </c>
      <c r="B181" t="s">
        <v>134</v>
      </c>
      <c r="C181" t="s">
        <v>182</v>
      </c>
      <c r="D181" t="s">
        <v>257</v>
      </c>
      <c r="E181" s="1">
        <v>44227.788888888892</v>
      </c>
      <c r="F181">
        <v>40382</v>
      </c>
      <c r="G181">
        <v>43567</v>
      </c>
      <c r="H181">
        <v>12.88</v>
      </c>
      <c r="I181">
        <v>35.15</v>
      </c>
      <c r="J181">
        <v>365000</v>
      </c>
      <c r="K181">
        <v>21.53</v>
      </c>
      <c r="L181">
        <v>21.18</v>
      </c>
      <c r="M181">
        <v>3.484</v>
      </c>
      <c r="N181" s="12">
        <f t="shared" si="104"/>
        <v>39.409753464099339</v>
      </c>
      <c r="O181" s="12">
        <f>E181-$E$108</f>
        <v>20.827777777783922</v>
      </c>
      <c r="P181" s="5">
        <f t="shared" si="106"/>
        <v>0.25449094357855895</v>
      </c>
      <c r="Q181" t="s">
        <v>269</v>
      </c>
      <c r="R181">
        <v>4</v>
      </c>
    </row>
    <row r="182" spans="1:18" x14ac:dyDescent="0.2">
      <c r="A182" t="s">
        <v>60</v>
      </c>
      <c r="B182" t="s">
        <v>134</v>
      </c>
      <c r="C182" t="s">
        <v>183</v>
      </c>
      <c r="D182" t="s">
        <v>257</v>
      </c>
      <c r="E182" s="1">
        <v>44227.790277777778</v>
      </c>
      <c r="F182">
        <v>37234</v>
      </c>
      <c r="G182">
        <v>39946</v>
      </c>
      <c r="H182">
        <v>12.88</v>
      </c>
      <c r="I182">
        <v>35.15</v>
      </c>
      <c r="J182">
        <v>334400</v>
      </c>
      <c r="K182">
        <v>21.77</v>
      </c>
      <c r="L182">
        <v>21.45</v>
      </c>
      <c r="M182">
        <v>3.4079999999999999</v>
      </c>
      <c r="N182" s="12">
        <f t="shared" si="104"/>
        <v>36.105812488752925</v>
      </c>
      <c r="O182" s="12">
        <f t="shared" ref="O182" si="107">E182-$E$108</f>
        <v>20.829166666670062</v>
      </c>
      <c r="P182" s="5">
        <f t="shared" si="106"/>
        <v>0.24840932359614654</v>
      </c>
      <c r="Q182" t="s">
        <v>269</v>
      </c>
      <c r="R182">
        <v>4</v>
      </c>
    </row>
    <row r="183" spans="1:18" x14ac:dyDescent="0.2">
      <c r="A183" s="6" t="s">
        <v>258</v>
      </c>
      <c r="B183" s="6"/>
      <c r="C183" s="6"/>
      <c r="D183" s="6"/>
      <c r="E183" s="6"/>
      <c r="F183" s="6"/>
      <c r="G183" s="6"/>
      <c r="H183" s="6"/>
      <c r="I183" s="6"/>
      <c r="J183" s="8">
        <f>AVERAGE(J177:J182)</f>
        <v>360483.33333333331</v>
      </c>
      <c r="K183" s="7">
        <f t="shared" ref="K183" si="108">AVERAGE(K177:K182)</f>
        <v>21.426666666666666</v>
      </c>
      <c r="L183" s="7">
        <f t="shared" ref="L183" si="109">AVERAGE(L177:L182)</f>
        <v>21.06666666666667</v>
      </c>
      <c r="M183" s="7">
        <f t="shared" ref="M183" si="110">AVERAGE(M177:M182)</f>
        <v>3.4511666666666669</v>
      </c>
      <c r="N183" s="7">
        <f>AVERAGE(N177:N182)</f>
        <v>38.922080259132628</v>
      </c>
      <c r="O183" s="7">
        <f t="shared" ref="O183:P183" si="111">AVERAGE(O177:O182)</f>
        <v>20.826041666672001</v>
      </c>
      <c r="P183" s="7">
        <f t="shared" si="111"/>
        <v>0.25352049105192886</v>
      </c>
    </row>
    <row r="184" spans="1:18" ht="32" customHeight="1" x14ac:dyDescent="0.2">
      <c r="A184" s="9"/>
      <c r="B184" s="9" t="s">
        <v>260</v>
      </c>
      <c r="C184" s="9" t="s">
        <v>261</v>
      </c>
      <c r="D184" s="9" t="s">
        <v>262</v>
      </c>
      <c r="E184" s="10" t="s">
        <v>263</v>
      </c>
      <c r="F184" s="9" t="s">
        <v>264</v>
      </c>
      <c r="G184" s="9"/>
      <c r="H184" s="9" t="s">
        <v>265</v>
      </c>
      <c r="I184" s="9"/>
      <c r="J184" s="3"/>
      <c r="K184" s="9"/>
      <c r="L184" s="9"/>
      <c r="M184" s="3"/>
    </row>
    <row r="185" spans="1:18" x14ac:dyDescent="0.2">
      <c r="A185" s="6" t="s">
        <v>266</v>
      </c>
      <c r="B185" s="7">
        <f>K183-$K$114</f>
        <v>-3.2216666666666711</v>
      </c>
      <c r="C185" s="7">
        <f>L183-$L$114</f>
        <v>-3.3849999999999945</v>
      </c>
      <c r="D185" s="7">
        <f>J183/$J$114</f>
        <v>38.922080259132628</v>
      </c>
      <c r="E185" s="7">
        <f>E177-$E$108</f>
        <v>20.822916666671517</v>
      </c>
      <c r="F185" s="7">
        <f>LOG(D185,2)/E185</f>
        <v>0.25368765572113744</v>
      </c>
      <c r="G185" s="7"/>
      <c r="H185" s="7">
        <f>4/3*PI()*(K183/2)^3</f>
        <v>5150.6550164223927</v>
      </c>
      <c r="I185" s="7"/>
      <c r="K185" s="11"/>
      <c r="L185" s="7"/>
    </row>
    <row r="187" spans="1:18" x14ac:dyDescent="0.2">
      <c r="A187" t="s">
        <v>61</v>
      </c>
      <c r="B187" t="s">
        <v>134</v>
      </c>
      <c r="C187" t="s">
        <v>184</v>
      </c>
      <c r="D187" t="s">
        <v>257</v>
      </c>
      <c r="E187" s="1">
        <v>44231.588194444441</v>
      </c>
      <c r="F187">
        <v>8459</v>
      </c>
      <c r="G187">
        <v>8583</v>
      </c>
      <c r="H187">
        <v>12.88</v>
      </c>
      <c r="I187">
        <v>35.15</v>
      </c>
      <c r="J187">
        <v>66100</v>
      </c>
      <c r="K187">
        <v>22.35</v>
      </c>
      <c r="L187">
        <v>21.94</v>
      </c>
      <c r="M187">
        <v>3.504</v>
      </c>
      <c r="N187" s="12">
        <f>J187/$J$114</f>
        <v>7.1369443944574416</v>
      </c>
      <c r="O187" s="12">
        <f>E187-$E$108</f>
        <v>24.627083333332848</v>
      </c>
      <c r="P187" s="5">
        <f>LOG(N187,2)/O187</f>
        <v>0.11512961132218705</v>
      </c>
      <c r="Q187" t="s">
        <v>269</v>
      </c>
      <c r="R187">
        <v>8</v>
      </c>
    </row>
    <row r="188" spans="1:18" x14ac:dyDescent="0.2">
      <c r="A188" t="s">
        <v>62</v>
      </c>
      <c r="B188" t="s">
        <v>134</v>
      </c>
      <c r="C188" t="s">
        <v>185</v>
      </c>
      <c r="D188" t="s">
        <v>257</v>
      </c>
      <c r="E188" s="1">
        <v>44231.589583333327</v>
      </c>
      <c r="F188">
        <v>8531</v>
      </c>
      <c r="G188">
        <v>8664</v>
      </c>
      <c r="H188">
        <v>12.88</v>
      </c>
      <c r="I188">
        <v>35.15</v>
      </c>
      <c r="J188">
        <v>62810</v>
      </c>
      <c r="K188">
        <v>22.92</v>
      </c>
      <c r="L188">
        <v>22.57</v>
      </c>
      <c r="M188">
        <v>3.81</v>
      </c>
      <c r="N188" s="12">
        <f t="shared" ref="N188:N192" si="112">J188/$J$114</f>
        <v>6.7817167536440532</v>
      </c>
      <c r="O188" s="12">
        <f t="shared" ref="O188:O190" si="113">E188-$E$108</f>
        <v>24.628472222218988</v>
      </c>
      <c r="P188" s="5">
        <f t="shared" ref="P188:P192" si="114">LOG(N188,2)/O188</f>
        <v>0.11213243374793418</v>
      </c>
      <c r="Q188" t="s">
        <v>269</v>
      </c>
      <c r="R188">
        <v>8</v>
      </c>
    </row>
    <row r="189" spans="1:18" x14ac:dyDescent="0.2">
      <c r="A189" t="s">
        <v>63</v>
      </c>
      <c r="B189" t="s">
        <v>134</v>
      </c>
      <c r="C189" t="s">
        <v>186</v>
      </c>
      <c r="D189" t="s">
        <v>257</v>
      </c>
      <c r="E189" s="1">
        <v>44231.59097222222</v>
      </c>
      <c r="F189">
        <v>10892</v>
      </c>
      <c r="G189">
        <v>11117</v>
      </c>
      <c r="H189">
        <v>12.88</v>
      </c>
      <c r="I189">
        <v>35.15</v>
      </c>
      <c r="J189">
        <v>81130</v>
      </c>
      <c r="K189">
        <v>23.48</v>
      </c>
      <c r="L189">
        <v>23.26</v>
      </c>
      <c r="M189">
        <v>3.7629999999999999</v>
      </c>
      <c r="N189" s="12">
        <f t="shared" si="112"/>
        <v>8.7597624617599426</v>
      </c>
      <c r="O189" s="12">
        <f t="shared" si="113"/>
        <v>24.629861111112405</v>
      </c>
      <c r="P189" s="5">
        <f t="shared" si="114"/>
        <v>0.12711771839517844</v>
      </c>
      <c r="Q189" t="s">
        <v>269</v>
      </c>
      <c r="R189">
        <v>8</v>
      </c>
    </row>
    <row r="190" spans="1:18" x14ac:dyDescent="0.2">
      <c r="A190" t="s">
        <v>64</v>
      </c>
      <c r="B190" t="s">
        <v>134</v>
      </c>
      <c r="C190" t="s">
        <v>187</v>
      </c>
      <c r="D190" t="s">
        <v>257</v>
      </c>
      <c r="E190" s="1">
        <v>44231.591666666667</v>
      </c>
      <c r="F190">
        <v>1244</v>
      </c>
      <c r="G190">
        <v>1246</v>
      </c>
      <c r="H190">
        <v>12.88</v>
      </c>
      <c r="I190">
        <v>35.15</v>
      </c>
      <c r="J190">
        <v>2000</v>
      </c>
      <c r="K190">
        <v>22.03</v>
      </c>
      <c r="L190">
        <v>23.28</v>
      </c>
      <c r="M190">
        <v>6.4880000000000004</v>
      </c>
      <c r="N190" s="12">
        <f t="shared" si="112"/>
        <v>0.21594385459780457</v>
      </c>
      <c r="O190" s="12">
        <f t="shared" si="113"/>
        <v>24.630555555559113</v>
      </c>
      <c r="P190" s="5">
        <f t="shared" si="114"/>
        <v>-8.9777586602407103E-2</v>
      </c>
      <c r="Q190" t="s">
        <v>269</v>
      </c>
      <c r="R190">
        <v>8</v>
      </c>
    </row>
    <row r="191" spans="1:18" x14ac:dyDescent="0.2">
      <c r="A191" t="s">
        <v>65</v>
      </c>
      <c r="B191" t="s">
        <v>134</v>
      </c>
      <c r="C191" t="s">
        <v>188</v>
      </c>
      <c r="D191" t="s">
        <v>257</v>
      </c>
      <c r="E191" s="1">
        <v>44231.593055555553</v>
      </c>
      <c r="F191">
        <v>12437</v>
      </c>
      <c r="G191">
        <v>12709</v>
      </c>
      <c r="H191">
        <v>12.88</v>
      </c>
      <c r="I191">
        <v>35.15</v>
      </c>
      <c r="J191">
        <v>96950</v>
      </c>
      <c r="K191">
        <v>22.35</v>
      </c>
      <c r="L191">
        <v>22</v>
      </c>
      <c r="M191">
        <v>3.6779999999999999</v>
      </c>
      <c r="N191" s="12">
        <f t="shared" si="112"/>
        <v>10.467878351628578</v>
      </c>
      <c r="O191" s="12">
        <f>E191-$E$108</f>
        <v>24.631944444445253</v>
      </c>
      <c r="P191" s="5">
        <f t="shared" si="114"/>
        <v>0.1375407924618321</v>
      </c>
      <c r="Q191" t="s">
        <v>269</v>
      </c>
      <c r="R191">
        <v>8</v>
      </c>
    </row>
    <row r="192" spans="1:18" x14ac:dyDescent="0.2">
      <c r="A192" t="s">
        <v>66</v>
      </c>
      <c r="B192" t="s">
        <v>134</v>
      </c>
      <c r="C192" t="s">
        <v>189</v>
      </c>
      <c r="D192" t="s">
        <v>257</v>
      </c>
      <c r="E192" s="1">
        <v>44231.594444444447</v>
      </c>
      <c r="F192">
        <v>1592</v>
      </c>
      <c r="G192">
        <v>1596</v>
      </c>
      <c r="H192">
        <v>12.88</v>
      </c>
      <c r="I192">
        <v>35.15</v>
      </c>
      <c r="J192">
        <v>4410</v>
      </c>
      <c r="K192">
        <v>24.05</v>
      </c>
      <c r="L192">
        <v>24.91</v>
      </c>
      <c r="M192">
        <v>5.6029999999999998</v>
      </c>
      <c r="N192" s="12">
        <f t="shared" si="112"/>
        <v>0.47615619938815912</v>
      </c>
      <c r="O192" s="12">
        <f t="shared" ref="O192" si="115">E192-$E$108</f>
        <v>24.633333333338669</v>
      </c>
      <c r="P192" s="5">
        <f t="shared" si="114"/>
        <v>-4.3457097916302305E-2</v>
      </c>
      <c r="Q192" t="s">
        <v>269</v>
      </c>
      <c r="R192">
        <v>8</v>
      </c>
    </row>
    <row r="193" spans="1:18" x14ac:dyDescent="0.2">
      <c r="A193" s="6" t="s">
        <v>258</v>
      </c>
      <c r="B193" s="6"/>
      <c r="C193" s="6"/>
      <c r="D193" s="6"/>
      <c r="E193" s="6"/>
      <c r="F193" s="6"/>
      <c r="G193" s="6"/>
      <c r="H193" s="6"/>
      <c r="I193" s="6"/>
      <c r="J193" s="8">
        <f>AVERAGE(J187:J192)</f>
        <v>52233.333333333336</v>
      </c>
      <c r="K193" s="7">
        <f t="shared" ref="K193" si="116">AVERAGE(K187:K192)</f>
        <v>22.863333333333333</v>
      </c>
      <c r="L193" s="7">
        <f t="shared" ref="L193" si="117">AVERAGE(L187:L192)</f>
        <v>22.993333333333336</v>
      </c>
      <c r="M193" s="7">
        <f t="shared" ref="M193" si="118">AVERAGE(M187:M192)</f>
        <v>4.4743333333333339</v>
      </c>
      <c r="N193" s="7">
        <f>AVERAGE(N187:N192)</f>
        <v>5.6397336692459961</v>
      </c>
      <c r="O193" s="7">
        <f t="shared" ref="O193:P193" si="119">AVERAGE(O187:O192)</f>
        <v>24.630208333334547</v>
      </c>
      <c r="P193" s="7">
        <f t="shared" si="119"/>
        <v>5.9780978568070388E-2</v>
      </c>
    </row>
    <row r="194" spans="1:18" ht="32" customHeight="1" x14ac:dyDescent="0.2">
      <c r="A194" s="9"/>
      <c r="B194" s="9" t="s">
        <v>260</v>
      </c>
      <c r="C194" s="9" t="s">
        <v>261</v>
      </c>
      <c r="D194" s="9" t="s">
        <v>262</v>
      </c>
      <c r="E194" s="10" t="s">
        <v>263</v>
      </c>
      <c r="F194" s="9" t="s">
        <v>264</v>
      </c>
      <c r="G194" s="9"/>
      <c r="H194" s="9" t="s">
        <v>265</v>
      </c>
      <c r="I194" s="9"/>
      <c r="J194" s="3"/>
      <c r="K194" s="9"/>
      <c r="L194" s="9"/>
      <c r="M194" s="3"/>
    </row>
    <row r="195" spans="1:18" x14ac:dyDescent="0.2">
      <c r="A195" s="6" t="s">
        <v>266</v>
      </c>
      <c r="B195" s="7">
        <f>K193-$K$114</f>
        <v>-1.7850000000000037</v>
      </c>
      <c r="C195" s="7">
        <f>L193-$L$114</f>
        <v>-1.4583333333333286</v>
      </c>
      <c r="D195" s="7">
        <f>J193/$J$114</f>
        <v>5.6397336692459969</v>
      </c>
      <c r="E195" s="7">
        <f>E187-$E$108</f>
        <v>24.627083333332848</v>
      </c>
      <c r="F195" s="7">
        <f>LOG(D195,2)/E195</f>
        <v>0.10133668695681936</v>
      </c>
      <c r="G195" s="7"/>
      <c r="H195" s="7">
        <f>4/3*PI()*(K193/2)^3</f>
        <v>6257.7364243599368</v>
      </c>
      <c r="I195" s="7"/>
      <c r="K195" s="11"/>
      <c r="L195" s="7"/>
    </row>
    <row r="197" spans="1:18" x14ac:dyDescent="0.2">
      <c r="A197" t="s">
        <v>25</v>
      </c>
      <c r="B197" t="s">
        <v>134</v>
      </c>
      <c r="C197" t="s">
        <v>148</v>
      </c>
      <c r="D197" t="s">
        <v>257</v>
      </c>
      <c r="E197" s="1">
        <v>44221.712500000001</v>
      </c>
      <c r="F197">
        <v>383</v>
      </c>
      <c r="G197">
        <v>383</v>
      </c>
      <c r="H197">
        <v>12.88</v>
      </c>
      <c r="I197">
        <v>35.15</v>
      </c>
      <c r="J197">
        <v>850</v>
      </c>
      <c r="K197">
        <v>19</v>
      </c>
      <c r="L197">
        <v>17.71</v>
      </c>
      <c r="M197">
        <v>4.8470000000000004</v>
      </c>
      <c r="N197" s="12">
        <f>J197/$J$114</f>
        <v>9.1776138204066951E-2</v>
      </c>
      <c r="O197" s="12">
        <f>E197-$E$108</f>
        <v>14.751388888893416</v>
      </c>
      <c r="P197" s="5">
        <f>LOG(N197,2)/O197</f>
        <v>-0.23358729907025827</v>
      </c>
      <c r="Q197" t="s">
        <v>269</v>
      </c>
      <c r="R197">
        <v>16</v>
      </c>
    </row>
    <row r="198" spans="1:18" x14ac:dyDescent="0.2">
      <c r="A198" t="s">
        <v>26</v>
      </c>
      <c r="B198" t="s">
        <v>134</v>
      </c>
      <c r="C198" t="s">
        <v>149</v>
      </c>
      <c r="D198" t="s">
        <v>257</v>
      </c>
      <c r="E198" s="1">
        <v>44221.713194444441</v>
      </c>
      <c r="F198">
        <v>343</v>
      </c>
      <c r="G198">
        <v>343</v>
      </c>
      <c r="H198">
        <v>12.88</v>
      </c>
      <c r="I198">
        <v>35.15</v>
      </c>
      <c r="J198">
        <v>980</v>
      </c>
      <c r="K198">
        <v>18.88</v>
      </c>
      <c r="L198">
        <v>17.23</v>
      </c>
      <c r="M198">
        <v>5.1980000000000004</v>
      </c>
      <c r="N198" s="12">
        <f t="shared" ref="N198:N202" si="120">J198/$J$114</f>
        <v>0.10581248875292425</v>
      </c>
      <c r="O198" s="12">
        <f t="shared" ref="O198:O200" si="121">E198-$E$108</f>
        <v>14.752083333332848</v>
      </c>
      <c r="P198" s="5">
        <f t="shared" ref="P198:P202" si="122">LOG(N198,2)/O198</f>
        <v>-0.21965834295365494</v>
      </c>
      <c r="Q198" t="s">
        <v>269</v>
      </c>
      <c r="R198">
        <v>16</v>
      </c>
    </row>
    <row r="199" spans="1:18" x14ac:dyDescent="0.2">
      <c r="A199" t="s">
        <v>27</v>
      </c>
      <c r="B199" t="s">
        <v>134</v>
      </c>
      <c r="C199" t="s">
        <v>150</v>
      </c>
      <c r="D199" t="s">
        <v>257</v>
      </c>
      <c r="E199" s="1">
        <v>44221.714583333327</v>
      </c>
      <c r="F199">
        <v>339</v>
      </c>
      <c r="G199">
        <v>339</v>
      </c>
      <c r="H199">
        <v>12.88</v>
      </c>
      <c r="I199">
        <v>35.15</v>
      </c>
      <c r="J199">
        <v>830</v>
      </c>
      <c r="K199">
        <v>17.5</v>
      </c>
      <c r="L199">
        <v>16.72</v>
      </c>
      <c r="M199">
        <v>3.9350000000000001</v>
      </c>
      <c r="N199" s="12">
        <f t="shared" si="120"/>
        <v>8.9616699658088897E-2</v>
      </c>
      <c r="O199" s="12">
        <f t="shared" si="121"/>
        <v>14.753472222218988</v>
      </c>
      <c r="P199" s="5">
        <f t="shared" si="122"/>
        <v>-0.23588268174872987</v>
      </c>
      <c r="Q199" t="s">
        <v>269</v>
      </c>
      <c r="R199">
        <v>16</v>
      </c>
    </row>
    <row r="200" spans="1:18" x14ac:dyDescent="0.2">
      <c r="A200" t="s">
        <v>28</v>
      </c>
      <c r="B200" t="s">
        <v>134</v>
      </c>
      <c r="C200" t="s">
        <v>151</v>
      </c>
      <c r="D200" t="s">
        <v>257</v>
      </c>
      <c r="E200" s="1">
        <v>44221.71597222222</v>
      </c>
      <c r="F200">
        <v>375</v>
      </c>
      <c r="G200">
        <v>375</v>
      </c>
      <c r="H200">
        <v>12.88</v>
      </c>
      <c r="I200">
        <v>35.15</v>
      </c>
      <c r="J200">
        <v>570</v>
      </c>
      <c r="K200">
        <v>22.27</v>
      </c>
      <c r="L200">
        <v>23.06</v>
      </c>
      <c r="M200">
        <v>5.2470000000000008</v>
      </c>
      <c r="N200" s="12">
        <f t="shared" si="120"/>
        <v>6.1543998560374305E-2</v>
      </c>
      <c r="O200" s="12">
        <f t="shared" si="121"/>
        <v>14.754861111112405</v>
      </c>
      <c r="P200" s="5">
        <f t="shared" si="122"/>
        <v>-0.27260426104826585</v>
      </c>
      <c r="Q200" t="s">
        <v>269</v>
      </c>
      <c r="R200">
        <v>16</v>
      </c>
    </row>
    <row r="201" spans="1:18" x14ac:dyDescent="0.2">
      <c r="A201" t="s">
        <v>29</v>
      </c>
      <c r="B201" t="s">
        <v>134</v>
      </c>
      <c r="C201" t="s">
        <v>152</v>
      </c>
      <c r="D201" t="s">
        <v>257</v>
      </c>
      <c r="E201" s="1">
        <v>44221.716666666667</v>
      </c>
      <c r="F201">
        <v>286</v>
      </c>
      <c r="G201">
        <v>286</v>
      </c>
      <c r="H201">
        <v>12.88</v>
      </c>
      <c r="I201">
        <v>35.15</v>
      </c>
      <c r="J201">
        <v>250</v>
      </c>
      <c r="K201">
        <v>18.46</v>
      </c>
      <c r="L201">
        <v>16.14</v>
      </c>
      <c r="M201">
        <v>5.5110000000000001</v>
      </c>
      <c r="N201" s="12">
        <f t="shared" si="120"/>
        <v>2.6992981824725572E-2</v>
      </c>
      <c r="O201" s="12">
        <f>E201-$E$108</f>
        <v>14.755555555559113</v>
      </c>
      <c r="P201" s="5">
        <f t="shared" si="122"/>
        <v>-0.35317354299759157</v>
      </c>
      <c r="Q201" t="s">
        <v>269</v>
      </c>
      <c r="R201">
        <v>16</v>
      </c>
    </row>
    <row r="202" spans="1:18" x14ac:dyDescent="0.2">
      <c r="A202" t="s">
        <v>30</v>
      </c>
      <c r="B202" t="s">
        <v>134</v>
      </c>
      <c r="C202" t="s">
        <v>153</v>
      </c>
      <c r="D202" t="s">
        <v>257</v>
      </c>
      <c r="E202" s="1">
        <v>44221.718055555553</v>
      </c>
      <c r="F202">
        <v>277</v>
      </c>
      <c r="G202">
        <v>277</v>
      </c>
      <c r="H202">
        <v>12.88</v>
      </c>
      <c r="I202">
        <v>35.15</v>
      </c>
      <c r="J202">
        <v>340</v>
      </c>
      <c r="K202">
        <v>20.86</v>
      </c>
      <c r="L202">
        <v>19.170000000000002</v>
      </c>
      <c r="M202">
        <v>5.9379999999999997</v>
      </c>
      <c r="N202" s="12">
        <f t="shared" si="120"/>
        <v>3.671045528162678E-2</v>
      </c>
      <c r="O202" s="12">
        <f t="shared" ref="O202" si="123">E202-$E$108</f>
        <v>14.756944444445253</v>
      </c>
      <c r="P202" s="5">
        <f t="shared" si="122"/>
        <v>-0.32307942887008823</v>
      </c>
      <c r="Q202" t="s">
        <v>269</v>
      </c>
      <c r="R202">
        <v>16</v>
      </c>
    </row>
    <row r="203" spans="1:18" x14ac:dyDescent="0.2">
      <c r="A203" s="6" t="s">
        <v>258</v>
      </c>
      <c r="B203" s="6"/>
      <c r="C203" s="6"/>
      <c r="D203" s="6"/>
      <c r="E203" s="6"/>
      <c r="F203" s="6"/>
      <c r="G203" s="6"/>
      <c r="H203" s="6"/>
      <c r="I203" s="6"/>
      <c r="J203" s="8">
        <f>AVERAGE(J197:J202)</f>
        <v>636.66666666666663</v>
      </c>
      <c r="K203" s="7">
        <f t="shared" ref="K203" si="124">AVERAGE(K197:K202)</f>
        <v>19.494999999999997</v>
      </c>
      <c r="L203" s="7">
        <f t="shared" ref="L203" si="125">AVERAGE(L197:L202)</f>
        <v>18.338333333333335</v>
      </c>
      <c r="M203" s="7">
        <f t="shared" ref="M203" si="126">AVERAGE(M197:M202)</f>
        <v>5.1126666666666667</v>
      </c>
      <c r="N203" s="7">
        <f>AVERAGE(N197:N202)</f>
        <v>6.8742127046967791E-2</v>
      </c>
      <c r="O203" s="7">
        <f t="shared" ref="O203:P203" si="127">AVERAGE(O197:O202)</f>
        <v>14.754050925927004</v>
      </c>
      <c r="P203" s="7">
        <f t="shared" si="127"/>
        <v>-0.27299759278143149</v>
      </c>
    </row>
    <row r="204" spans="1:18" ht="32" customHeight="1" x14ac:dyDescent="0.2">
      <c r="A204" s="9"/>
      <c r="B204" s="9" t="s">
        <v>260</v>
      </c>
      <c r="C204" s="9" t="s">
        <v>261</v>
      </c>
      <c r="D204" s="9" t="s">
        <v>262</v>
      </c>
      <c r="E204" s="10" t="s">
        <v>263</v>
      </c>
      <c r="F204" s="9" t="s">
        <v>264</v>
      </c>
      <c r="G204" s="9"/>
      <c r="H204" s="9" t="s">
        <v>265</v>
      </c>
      <c r="I204" s="9"/>
      <c r="J204" s="3"/>
      <c r="K204" s="9"/>
      <c r="L204" s="9"/>
      <c r="M204" s="3"/>
    </row>
    <row r="205" spans="1:18" x14ac:dyDescent="0.2">
      <c r="A205" s="6" t="s">
        <v>266</v>
      </c>
      <c r="B205" s="7">
        <f>K203-$K$114</f>
        <v>-5.1533333333333395</v>
      </c>
      <c r="C205" s="7">
        <f>L203-$L$114</f>
        <v>-6.1133333333333297</v>
      </c>
      <c r="D205" s="7">
        <f>J203/$J$114</f>
        <v>6.8742127046967791E-2</v>
      </c>
      <c r="E205" s="7">
        <f>E197-$E$108</f>
        <v>14.751388888893416</v>
      </c>
      <c r="F205" s="7">
        <f>LOG(D205,2)/E205</f>
        <v>-0.26185071290629502</v>
      </c>
      <c r="G205" s="7"/>
      <c r="H205" s="7">
        <f>4/3*PI()*(K203/2)^3</f>
        <v>3879.4337603958752</v>
      </c>
      <c r="I205" s="7"/>
      <c r="K205" s="11"/>
      <c r="L205" s="7"/>
    </row>
    <row r="212" spans="5:7" x14ac:dyDescent="0.2">
      <c r="F212" s="13" t="s">
        <v>259</v>
      </c>
      <c r="G212" s="13"/>
    </row>
    <row r="213" spans="5:7" x14ac:dyDescent="0.2">
      <c r="E213" t="s">
        <v>267</v>
      </c>
      <c r="F213" t="s">
        <v>268</v>
      </c>
      <c r="G213" t="s">
        <v>269</v>
      </c>
    </row>
    <row r="214" spans="5:7" x14ac:dyDescent="0.2">
      <c r="E214">
        <v>0</v>
      </c>
      <c r="F214" s="5">
        <f>F22</f>
        <v>1.0191112019175559</v>
      </c>
      <c r="G214" s="5">
        <f>F125</f>
        <v>1.1033783201993725</v>
      </c>
    </row>
    <row r="215" spans="5:7" x14ac:dyDescent="0.2">
      <c r="E215">
        <v>1</v>
      </c>
      <c r="F215" s="5">
        <f>F32</f>
        <v>0.89700454551746833</v>
      </c>
      <c r="G215" s="5">
        <f>F135</f>
        <v>0.7885234587688118</v>
      </c>
    </row>
    <row r="216" spans="5:7" x14ac:dyDescent="0.2">
      <c r="E216">
        <v>1.5</v>
      </c>
      <c r="F216" s="5">
        <f>F42</f>
        <v>0.75991373032261678</v>
      </c>
      <c r="G216" s="5">
        <f>F145</f>
        <v>0.715782583994374</v>
      </c>
    </row>
    <row r="217" spans="5:7" x14ac:dyDescent="0.2">
      <c r="E217">
        <v>2</v>
      </c>
      <c r="F217" s="5">
        <f>F52</f>
        <v>0.55832198484431006</v>
      </c>
      <c r="G217" s="5">
        <f>F155</f>
        <v>0.59951375247081462</v>
      </c>
    </row>
    <row r="218" spans="5:7" x14ac:dyDescent="0.2">
      <c r="E218">
        <v>2.5</v>
      </c>
      <c r="F218" s="5">
        <f>F62</f>
        <v>0.43061495983166415</v>
      </c>
      <c r="G218" s="5">
        <f>F165</f>
        <v>0.44776862066684475</v>
      </c>
    </row>
    <row r="219" spans="5:7" x14ac:dyDescent="0.2">
      <c r="E219">
        <v>3</v>
      </c>
      <c r="F219" s="5">
        <f>F72</f>
        <v>0.35620932428414009</v>
      </c>
      <c r="G219" s="5">
        <f>F175</f>
        <v>0.36459687037624855</v>
      </c>
    </row>
    <row r="220" spans="5:7" x14ac:dyDescent="0.2">
      <c r="E220">
        <v>4</v>
      </c>
      <c r="F220" s="5">
        <f>F82</f>
        <v>0.13564281562333388</v>
      </c>
      <c r="G220" s="5">
        <f>F185</f>
        <v>0.25368765572113744</v>
      </c>
    </row>
    <row r="221" spans="5:7" x14ac:dyDescent="0.2">
      <c r="E221">
        <v>8</v>
      </c>
      <c r="F221" s="5">
        <f>F92</f>
        <v>-0.12444017096272711</v>
      </c>
      <c r="G221" s="5">
        <f>F195</f>
        <v>0.10133668695681936</v>
      </c>
    </row>
    <row r="222" spans="5:7" x14ac:dyDescent="0.2">
      <c r="E222">
        <v>16</v>
      </c>
      <c r="F222" s="5">
        <f>F102</f>
        <v>-0.20682150745736175</v>
      </c>
      <c r="G222" s="5">
        <f>F205</f>
        <v>-0.26185071290629502</v>
      </c>
    </row>
  </sheetData>
  <mergeCells count="1">
    <mergeCell ref="F212:G2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5BA2-7528-2B45-83F3-7AED7E52650E}">
  <dimension ref="A1:C109"/>
  <sheetViews>
    <sheetView tabSelected="1" workbookViewId="0">
      <selection activeCell="F25" sqref="F25"/>
    </sheetView>
  </sheetViews>
  <sheetFormatPr baseColWidth="10" defaultRowHeight="15" x14ac:dyDescent="0.2"/>
  <cols>
    <col min="1" max="1" width="15.83203125" customWidth="1"/>
  </cols>
  <sheetData>
    <row r="1" spans="1:3" x14ac:dyDescent="0.2">
      <c r="A1" t="s">
        <v>259</v>
      </c>
      <c r="B1" t="s">
        <v>270</v>
      </c>
      <c r="C1" t="s">
        <v>267</v>
      </c>
    </row>
    <row r="2" spans="1:3" x14ac:dyDescent="0.2">
      <c r="A2">
        <v>1.0313631407923702</v>
      </c>
      <c r="B2" t="s">
        <v>268</v>
      </c>
      <c r="C2">
        <v>0</v>
      </c>
    </row>
    <row r="3" spans="1:3" x14ac:dyDescent="0.2">
      <c r="A3">
        <v>1.067158235405375</v>
      </c>
      <c r="B3" t="s">
        <v>268</v>
      </c>
      <c r="C3">
        <v>0</v>
      </c>
    </row>
    <row r="4" spans="1:3" x14ac:dyDescent="0.2">
      <c r="A4">
        <v>1.0621210617093391</v>
      </c>
      <c r="B4" t="s">
        <v>268</v>
      </c>
      <c r="C4">
        <v>0</v>
      </c>
    </row>
    <row r="5" spans="1:3" x14ac:dyDescent="0.2">
      <c r="A5">
        <v>0.94948821134135408</v>
      </c>
      <c r="B5" t="s">
        <v>268</v>
      </c>
      <c r="C5">
        <v>0</v>
      </c>
    </row>
    <row r="6" spans="1:3" x14ac:dyDescent="0.2">
      <c r="A6">
        <v>1.0008504872227781</v>
      </c>
      <c r="B6" t="s">
        <v>268</v>
      </c>
      <c r="C6">
        <v>0</v>
      </c>
    </row>
    <row r="7" spans="1:3" x14ac:dyDescent="0.2">
      <c r="A7">
        <v>0.98511898147488774</v>
      </c>
      <c r="B7" t="s">
        <v>268</v>
      </c>
      <c r="C7">
        <v>0</v>
      </c>
    </row>
    <row r="8" spans="1:3" x14ac:dyDescent="0.2">
      <c r="A8">
        <v>0.8690331524360928</v>
      </c>
      <c r="B8" t="s">
        <v>268</v>
      </c>
      <c r="C8">
        <v>1</v>
      </c>
    </row>
    <row r="9" spans="1:3" x14ac:dyDescent="0.2">
      <c r="A9">
        <v>0.89950156420066418</v>
      </c>
      <c r="B9" t="s">
        <v>268</v>
      </c>
      <c r="C9">
        <v>1</v>
      </c>
    </row>
    <row r="10" spans="1:3" x14ac:dyDescent="0.2">
      <c r="A10">
        <v>0.90850657797236045</v>
      </c>
      <c r="B10" t="s">
        <v>268</v>
      </c>
      <c r="C10">
        <v>1</v>
      </c>
    </row>
    <row r="11" spans="1:3" x14ac:dyDescent="0.2">
      <c r="A11">
        <v>0.90627278324492255</v>
      </c>
      <c r="B11" t="s">
        <v>268</v>
      </c>
      <c r="C11">
        <v>1</v>
      </c>
    </row>
    <row r="12" spans="1:3" x14ac:dyDescent="0.2">
      <c r="A12">
        <v>0.88718001812342528</v>
      </c>
      <c r="B12" t="s">
        <v>268</v>
      </c>
      <c r="C12">
        <v>1</v>
      </c>
    </row>
    <row r="13" spans="1:3" x14ac:dyDescent="0.2">
      <c r="A13">
        <v>0.90595384156488556</v>
      </c>
      <c r="B13" t="s">
        <v>268</v>
      </c>
      <c r="C13">
        <v>1</v>
      </c>
    </row>
    <row r="14" spans="1:3" x14ac:dyDescent="0.2">
      <c r="A14">
        <v>0.73446712734353137</v>
      </c>
      <c r="B14" t="s">
        <v>268</v>
      </c>
      <c r="C14">
        <v>1.5</v>
      </c>
    </row>
    <row r="15" spans="1:3" x14ac:dyDescent="0.2">
      <c r="A15">
        <v>0.74138829561825781</v>
      </c>
      <c r="B15" t="s">
        <v>268</v>
      </c>
      <c r="C15">
        <v>1.5</v>
      </c>
    </row>
    <row r="16" spans="1:3" x14ac:dyDescent="0.2">
      <c r="A16">
        <v>0.75865398835368314</v>
      </c>
      <c r="B16" t="s">
        <v>268</v>
      </c>
      <c r="C16">
        <v>1.5</v>
      </c>
    </row>
    <row r="17" spans="1:3" x14ac:dyDescent="0.2">
      <c r="A17">
        <v>0.7647873585846745</v>
      </c>
      <c r="B17" t="s">
        <v>268</v>
      </c>
      <c r="C17">
        <v>1.5</v>
      </c>
    </row>
    <row r="18" spans="1:3" x14ac:dyDescent="0.2">
      <c r="A18">
        <v>0.78559838385102887</v>
      </c>
      <c r="B18" t="s">
        <v>268</v>
      </c>
      <c r="C18">
        <v>1.5</v>
      </c>
    </row>
    <row r="19" spans="1:3" x14ac:dyDescent="0.2">
      <c r="A19">
        <v>0.76764414072726994</v>
      </c>
      <c r="B19" t="s">
        <v>268</v>
      </c>
      <c r="C19">
        <v>1.5</v>
      </c>
    </row>
    <row r="20" spans="1:3" x14ac:dyDescent="0.2">
      <c r="A20">
        <v>0.52124485350370509</v>
      </c>
      <c r="B20" t="s">
        <v>268</v>
      </c>
      <c r="C20">
        <v>2</v>
      </c>
    </row>
    <row r="21" spans="1:3" x14ac:dyDescent="0.2">
      <c r="A21">
        <v>0.54650714993591953</v>
      </c>
      <c r="B21" t="s">
        <v>268</v>
      </c>
      <c r="C21">
        <v>2</v>
      </c>
    </row>
    <row r="22" spans="1:3" x14ac:dyDescent="0.2">
      <c r="A22">
        <v>0.55367337080367351</v>
      </c>
      <c r="B22" t="s">
        <v>268</v>
      </c>
      <c r="C22">
        <v>2</v>
      </c>
    </row>
    <row r="23" spans="1:3" x14ac:dyDescent="0.2">
      <c r="A23">
        <v>0.56698214165962457</v>
      </c>
      <c r="B23" t="s">
        <v>268</v>
      </c>
      <c r="C23">
        <v>2</v>
      </c>
    </row>
    <row r="24" spans="1:3" x14ac:dyDescent="0.2">
      <c r="A24">
        <v>0.5922192008997258</v>
      </c>
      <c r="B24" t="s">
        <v>268</v>
      </c>
      <c r="C24">
        <v>2</v>
      </c>
    </row>
    <row r="25" spans="1:3" x14ac:dyDescent="0.2">
      <c r="A25">
        <v>0.55970225326263312</v>
      </c>
      <c r="B25" t="s">
        <v>268</v>
      </c>
      <c r="C25">
        <v>2</v>
      </c>
    </row>
    <row r="26" spans="1:3" x14ac:dyDescent="0.2">
      <c r="A26">
        <v>0.39305455416333046</v>
      </c>
      <c r="B26" t="s">
        <v>268</v>
      </c>
      <c r="C26">
        <v>2.5</v>
      </c>
    </row>
    <row r="27" spans="1:3" x14ac:dyDescent="0.2">
      <c r="A27">
        <v>0.39533800348246012</v>
      </c>
      <c r="B27" t="s">
        <v>268</v>
      </c>
      <c r="C27">
        <v>2.5</v>
      </c>
    </row>
    <row r="28" spans="1:3" x14ac:dyDescent="0.2">
      <c r="A28">
        <v>0.42418638502269262</v>
      </c>
      <c r="B28" t="s">
        <v>268</v>
      </c>
      <c r="C28">
        <v>2.5</v>
      </c>
    </row>
    <row r="29" spans="1:3" x14ac:dyDescent="0.2">
      <c r="A29">
        <v>0.4690823002484581</v>
      </c>
      <c r="B29" t="s">
        <v>268</v>
      </c>
      <c r="C29">
        <v>2.5</v>
      </c>
    </row>
    <row r="30" spans="1:3" x14ac:dyDescent="0.2">
      <c r="A30">
        <v>0.46140182469862301</v>
      </c>
      <c r="B30" t="s">
        <v>268</v>
      </c>
      <c r="C30">
        <v>2.5</v>
      </c>
    </row>
    <row r="31" spans="1:3" x14ac:dyDescent="0.2">
      <c r="A31">
        <v>0.42039544114130684</v>
      </c>
      <c r="B31" t="s">
        <v>268</v>
      </c>
      <c r="C31">
        <v>2.5</v>
      </c>
    </row>
    <row r="32" spans="1:3" x14ac:dyDescent="0.2">
      <c r="A32">
        <v>0.34767165416742857</v>
      </c>
      <c r="B32" t="s">
        <v>268</v>
      </c>
      <c r="C32">
        <v>3</v>
      </c>
    </row>
    <row r="33" spans="1:3" x14ac:dyDescent="0.2">
      <c r="A33">
        <v>0.38097050816264166</v>
      </c>
      <c r="B33" t="s">
        <v>268</v>
      </c>
      <c r="C33">
        <v>3</v>
      </c>
    </row>
    <row r="34" spans="1:3" x14ac:dyDescent="0.2">
      <c r="A34">
        <v>0.34450396183046395</v>
      </c>
      <c r="B34" t="s">
        <v>268</v>
      </c>
      <c r="C34">
        <v>3</v>
      </c>
    </row>
    <row r="35" spans="1:3" x14ac:dyDescent="0.2">
      <c r="A35">
        <v>0.35692136534243063</v>
      </c>
      <c r="B35" t="s">
        <v>268</v>
      </c>
      <c r="C35">
        <v>3</v>
      </c>
    </row>
    <row r="36" spans="1:3" x14ac:dyDescent="0.2">
      <c r="A36">
        <v>0.39087232471478356</v>
      </c>
      <c r="B36" t="s">
        <v>268</v>
      </c>
      <c r="C36">
        <v>3</v>
      </c>
    </row>
    <row r="37" spans="1:3" x14ac:dyDescent="0.2">
      <c r="A37">
        <v>0.28266638035260694</v>
      </c>
      <c r="B37" t="s">
        <v>268</v>
      </c>
      <c r="C37">
        <v>3</v>
      </c>
    </row>
    <row r="38" spans="1:3" x14ac:dyDescent="0.2">
      <c r="A38">
        <v>0.18183309737399722</v>
      </c>
      <c r="B38" t="s">
        <v>268</v>
      </c>
      <c r="C38">
        <v>4</v>
      </c>
    </row>
    <row r="39" spans="1:3" x14ac:dyDescent="0.2">
      <c r="A39">
        <v>0.13845046511013737</v>
      </c>
      <c r="B39" t="s">
        <v>268</v>
      </c>
      <c r="C39">
        <v>4</v>
      </c>
    </row>
    <row r="40" spans="1:3" x14ac:dyDescent="0.2">
      <c r="A40">
        <v>0.10958244466121229</v>
      </c>
      <c r="B40" t="s">
        <v>268</v>
      </c>
      <c r="C40">
        <v>4</v>
      </c>
    </row>
    <row r="41" spans="1:3" x14ac:dyDescent="0.2">
      <c r="A41">
        <v>0.11238487508122755</v>
      </c>
      <c r="B41" t="s">
        <v>268</v>
      </c>
      <c r="C41">
        <v>4</v>
      </c>
    </row>
    <row r="42" spans="1:3" x14ac:dyDescent="0.2">
      <c r="A42">
        <v>8.9486919679736515E-2</v>
      </c>
      <c r="B42" t="s">
        <v>268</v>
      </c>
      <c r="C42">
        <v>4</v>
      </c>
    </row>
    <row r="43" spans="1:3" x14ac:dyDescent="0.2">
      <c r="A43">
        <v>0.1419067415141485</v>
      </c>
      <c r="B43" t="s">
        <v>268</v>
      </c>
      <c r="C43">
        <v>4</v>
      </c>
    </row>
    <row r="44" spans="1:3" x14ac:dyDescent="0.2">
      <c r="A44">
        <v>-0.14720967928012296</v>
      </c>
      <c r="B44" t="s">
        <v>268</v>
      </c>
      <c r="C44">
        <v>8</v>
      </c>
    </row>
    <row r="45" spans="1:3" x14ac:dyDescent="0.2">
      <c r="A45">
        <v>-0.1390138927014121</v>
      </c>
      <c r="B45" t="s">
        <v>268</v>
      </c>
      <c r="C45">
        <v>8</v>
      </c>
    </row>
    <row r="46" spans="1:3" x14ac:dyDescent="0.2">
      <c r="A46">
        <v>-0.13258381107681563</v>
      </c>
      <c r="B46" t="s">
        <v>268</v>
      </c>
      <c r="C46">
        <v>8</v>
      </c>
    </row>
    <row r="47" spans="1:3" x14ac:dyDescent="0.2">
      <c r="A47">
        <v>-8.6877229059603392E-2</v>
      </c>
      <c r="B47" t="s">
        <v>268</v>
      </c>
      <c r="C47">
        <v>8</v>
      </c>
    </row>
    <row r="48" spans="1:3" x14ac:dyDescent="0.2">
      <c r="A48">
        <v>-0.11965092177709792</v>
      </c>
      <c r="B48" t="s">
        <v>268</v>
      </c>
      <c r="C48">
        <v>8</v>
      </c>
    </row>
    <row r="49" spans="1:3" x14ac:dyDescent="0.2">
      <c r="A49">
        <v>-0.14620420435687795</v>
      </c>
      <c r="B49" t="s">
        <v>268</v>
      </c>
      <c r="C49">
        <v>8</v>
      </c>
    </row>
    <row r="50" spans="1:3" x14ac:dyDescent="0.2">
      <c r="A50">
        <v>-0.1614955768074138</v>
      </c>
      <c r="B50" t="s">
        <v>268</v>
      </c>
      <c r="C50">
        <v>16</v>
      </c>
    </row>
    <row r="51" spans="1:3" x14ac:dyDescent="0.2">
      <c r="A51">
        <v>-0.19479854827085785</v>
      </c>
      <c r="B51" t="s">
        <v>268</v>
      </c>
      <c r="C51">
        <v>16</v>
      </c>
    </row>
    <row r="52" spans="1:3" x14ac:dyDescent="0.2">
      <c r="A52">
        <v>-0.21280183591396357</v>
      </c>
      <c r="B52" t="s">
        <v>268</v>
      </c>
      <c r="C52">
        <v>16</v>
      </c>
    </row>
    <row r="53" spans="1:3" x14ac:dyDescent="0.2">
      <c r="A53">
        <v>-0.22785358116298432</v>
      </c>
      <c r="B53" t="s">
        <v>268</v>
      </c>
      <c r="C53">
        <v>16</v>
      </c>
    </row>
    <row r="54" spans="1:3" x14ac:dyDescent="0.2">
      <c r="A54">
        <v>-0.23342016015192596</v>
      </c>
      <c r="B54" t="s">
        <v>268</v>
      </c>
      <c r="C54">
        <v>16</v>
      </c>
    </row>
    <row r="55" spans="1:3" x14ac:dyDescent="0.2">
      <c r="A55">
        <v>-0.23198200916980838</v>
      </c>
      <c r="B55" t="s">
        <v>268</v>
      </c>
      <c r="C55">
        <v>16</v>
      </c>
    </row>
    <row r="56" spans="1:3" x14ac:dyDescent="0.2">
      <c r="A56">
        <v>1.161339324395126</v>
      </c>
      <c r="B56" t="s">
        <v>269</v>
      </c>
      <c r="C56">
        <v>0</v>
      </c>
    </row>
    <row r="57" spans="1:3" x14ac:dyDescent="0.2">
      <c r="A57">
        <v>1.1040880851565891</v>
      </c>
      <c r="B57" t="s">
        <v>269</v>
      </c>
      <c r="C57">
        <v>0</v>
      </c>
    </row>
    <row r="58" spans="1:3" x14ac:dyDescent="0.2">
      <c r="A58">
        <v>1.078436325657592</v>
      </c>
      <c r="B58" t="s">
        <v>269</v>
      </c>
      <c r="C58">
        <v>0</v>
      </c>
    </row>
    <row r="59" spans="1:3" x14ac:dyDescent="0.2">
      <c r="A59">
        <v>1.0920184689257209</v>
      </c>
      <c r="B59" t="s">
        <v>269</v>
      </c>
      <c r="C59">
        <v>0</v>
      </c>
    </row>
    <row r="60" spans="1:3" x14ac:dyDescent="0.2">
      <c r="A60">
        <v>1.0867557805476948</v>
      </c>
      <c r="B60" t="s">
        <v>269</v>
      </c>
      <c r="C60">
        <v>0</v>
      </c>
    </row>
    <row r="61" spans="1:3" x14ac:dyDescent="0.2">
      <c r="A61">
        <v>1.0858962641972454</v>
      </c>
      <c r="B61" t="s">
        <v>269</v>
      </c>
      <c r="C61">
        <v>0</v>
      </c>
    </row>
    <row r="62" spans="1:3" x14ac:dyDescent="0.2">
      <c r="A62">
        <v>0.80344905629398022</v>
      </c>
      <c r="B62" t="s">
        <v>269</v>
      </c>
      <c r="C62">
        <v>1</v>
      </c>
    </row>
    <row r="63" spans="1:3" x14ac:dyDescent="0.2">
      <c r="A63">
        <v>0.78452908605044513</v>
      </c>
      <c r="B63" t="s">
        <v>269</v>
      </c>
      <c r="C63">
        <v>1</v>
      </c>
    </row>
    <row r="64" spans="1:3" x14ac:dyDescent="0.2">
      <c r="A64">
        <v>0.77580852440652881</v>
      </c>
      <c r="B64" t="s">
        <v>269</v>
      </c>
      <c r="C64">
        <v>1</v>
      </c>
    </row>
    <row r="65" spans="1:3" x14ac:dyDescent="0.2">
      <c r="A65">
        <v>0.79167180723492458</v>
      </c>
      <c r="B65" t="s">
        <v>269</v>
      </c>
      <c r="C65">
        <v>1</v>
      </c>
    </row>
    <row r="66" spans="1:3" x14ac:dyDescent="0.2">
      <c r="A66">
        <v>0.78941749646607484</v>
      </c>
      <c r="B66" t="s">
        <v>269</v>
      </c>
      <c r="C66">
        <v>1</v>
      </c>
    </row>
    <row r="67" spans="1:3" x14ac:dyDescent="0.2">
      <c r="A67">
        <v>0.78342316526068012</v>
      </c>
      <c r="B67" t="s">
        <v>269</v>
      </c>
      <c r="C67">
        <v>1</v>
      </c>
    </row>
    <row r="68" spans="1:3" x14ac:dyDescent="0.2">
      <c r="A68">
        <v>0.70398420657435534</v>
      </c>
      <c r="B68" t="s">
        <v>269</v>
      </c>
      <c r="C68">
        <v>1.5</v>
      </c>
    </row>
    <row r="69" spans="1:3" x14ac:dyDescent="0.2">
      <c r="A69">
        <v>0.70168877244591887</v>
      </c>
      <c r="B69" t="s">
        <v>269</v>
      </c>
      <c r="C69">
        <v>1.5</v>
      </c>
    </row>
    <row r="70" spans="1:3" x14ac:dyDescent="0.2">
      <c r="A70">
        <v>0.71185418675098888</v>
      </c>
      <c r="B70" t="s">
        <v>269</v>
      </c>
      <c r="C70">
        <v>1.5</v>
      </c>
    </row>
    <row r="71" spans="1:3" x14ac:dyDescent="0.2">
      <c r="A71">
        <v>0.71932376959691791</v>
      </c>
      <c r="B71" t="s">
        <v>269</v>
      </c>
      <c r="C71">
        <v>1.5</v>
      </c>
    </row>
    <row r="72" spans="1:3" x14ac:dyDescent="0.2">
      <c r="A72">
        <v>0.72448448411196353</v>
      </c>
      <c r="B72" t="s">
        <v>269</v>
      </c>
      <c r="C72">
        <v>1.5</v>
      </c>
    </row>
    <row r="73" spans="1:3" x14ac:dyDescent="0.2">
      <c r="A73">
        <v>0.72982507341841063</v>
      </c>
      <c r="B73" t="s">
        <v>269</v>
      </c>
      <c r="C73">
        <v>1.5</v>
      </c>
    </row>
    <row r="74" spans="1:3" x14ac:dyDescent="0.2">
      <c r="A74">
        <v>0.61269554649019875</v>
      </c>
      <c r="B74" t="s">
        <v>269</v>
      </c>
      <c r="C74">
        <v>2</v>
      </c>
    </row>
    <row r="75" spans="1:3" x14ac:dyDescent="0.2">
      <c r="A75">
        <v>0.60302721116602387</v>
      </c>
      <c r="B75" t="s">
        <v>269</v>
      </c>
      <c r="C75">
        <v>2</v>
      </c>
    </row>
    <row r="76" spans="1:3" x14ac:dyDescent="0.2">
      <c r="A76">
        <v>0.58298410611773688</v>
      </c>
      <c r="B76" t="s">
        <v>269</v>
      </c>
      <c r="C76">
        <v>2</v>
      </c>
    </row>
    <row r="77" spans="1:3" x14ac:dyDescent="0.2">
      <c r="A77">
        <v>0.61222452101396707</v>
      </c>
      <c r="B77" t="s">
        <v>269</v>
      </c>
      <c r="C77">
        <v>2</v>
      </c>
    </row>
    <row r="78" spans="1:3" x14ac:dyDescent="0.2">
      <c r="A78">
        <v>0.59744287379634597</v>
      </c>
      <c r="B78" t="s">
        <v>269</v>
      </c>
      <c r="C78">
        <v>2</v>
      </c>
    </row>
    <row r="79" spans="1:3" x14ac:dyDescent="0.2">
      <c r="A79">
        <v>0.58500588473339621</v>
      </c>
      <c r="B79" t="s">
        <v>269</v>
      </c>
      <c r="C79">
        <v>2</v>
      </c>
    </row>
    <row r="80" spans="1:3" x14ac:dyDescent="0.2">
      <c r="A80">
        <v>0.4655585194466666</v>
      </c>
      <c r="B80" t="s">
        <v>269</v>
      </c>
      <c r="C80">
        <v>2.5</v>
      </c>
    </row>
    <row r="81" spans="1:3" x14ac:dyDescent="0.2">
      <c r="A81">
        <v>0.45519893254363658</v>
      </c>
      <c r="B81" t="s">
        <v>269</v>
      </c>
      <c r="C81">
        <v>2.5</v>
      </c>
    </row>
    <row r="82" spans="1:3" x14ac:dyDescent="0.2">
      <c r="A82">
        <v>0.41417972353239824</v>
      </c>
      <c r="B82" t="s">
        <v>269</v>
      </c>
      <c r="C82">
        <v>2.5</v>
      </c>
    </row>
    <row r="83" spans="1:3" x14ac:dyDescent="0.2">
      <c r="A83">
        <v>0.45489399722549867</v>
      </c>
      <c r="B83" t="s">
        <v>269</v>
      </c>
      <c r="C83">
        <v>2.5</v>
      </c>
    </row>
    <row r="84" spans="1:3" x14ac:dyDescent="0.2">
      <c r="A84">
        <v>0.46531830908344318</v>
      </c>
      <c r="B84" t="s">
        <v>269</v>
      </c>
      <c r="C84">
        <v>2.5</v>
      </c>
    </row>
    <row r="85" spans="1:3" x14ac:dyDescent="0.2">
      <c r="A85">
        <v>0.42122265986424606</v>
      </c>
      <c r="B85" t="s">
        <v>269</v>
      </c>
      <c r="C85">
        <v>2.5</v>
      </c>
    </row>
    <row r="86" spans="1:3" x14ac:dyDescent="0.2">
      <c r="A86">
        <v>0.36665362033123938</v>
      </c>
      <c r="B86" t="s">
        <v>269</v>
      </c>
      <c r="C86">
        <v>3</v>
      </c>
    </row>
    <row r="87" spans="1:3" x14ac:dyDescent="0.2">
      <c r="A87">
        <v>0.37209138533401709</v>
      </c>
      <c r="B87" t="s">
        <v>269</v>
      </c>
      <c r="C87">
        <v>3</v>
      </c>
    </row>
    <row r="88" spans="1:3" x14ac:dyDescent="0.2">
      <c r="A88">
        <v>0.36088586946761858</v>
      </c>
      <c r="B88" t="s">
        <v>269</v>
      </c>
      <c r="C88">
        <v>3</v>
      </c>
    </row>
    <row r="89" spans="1:3" x14ac:dyDescent="0.2">
      <c r="A89">
        <v>0.37975665612289555</v>
      </c>
      <c r="B89" t="s">
        <v>269</v>
      </c>
      <c r="C89">
        <v>3</v>
      </c>
    </row>
    <row r="90" spans="1:3" x14ac:dyDescent="0.2">
      <c r="A90">
        <v>0.36424535198310354</v>
      </c>
      <c r="B90" t="s">
        <v>269</v>
      </c>
      <c r="C90">
        <v>3</v>
      </c>
    </row>
    <row r="91" spans="1:3" x14ac:dyDescent="0.2">
      <c r="A91">
        <v>0.3387868101187565</v>
      </c>
      <c r="B91" t="s">
        <v>269</v>
      </c>
      <c r="C91">
        <v>3</v>
      </c>
    </row>
    <row r="92" spans="1:3" x14ac:dyDescent="0.2">
      <c r="A92">
        <v>0.24887642865513102</v>
      </c>
      <c r="B92" t="s">
        <v>269</v>
      </c>
      <c r="C92">
        <v>4</v>
      </c>
    </row>
    <row r="93" spans="1:3" x14ac:dyDescent="0.2">
      <c r="A93">
        <v>0.2571044048427174</v>
      </c>
      <c r="B93" t="s">
        <v>269</v>
      </c>
      <c r="C93">
        <v>4</v>
      </c>
    </row>
    <row r="94" spans="1:3" x14ac:dyDescent="0.2">
      <c r="A94">
        <v>0.25212205259149079</v>
      </c>
      <c r="B94" t="s">
        <v>269</v>
      </c>
      <c r="C94">
        <v>4</v>
      </c>
    </row>
    <row r="95" spans="1:3" x14ac:dyDescent="0.2">
      <c r="A95">
        <v>0.26011979304752836</v>
      </c>
      <c r="B95" t="s">
        <v>269</v>
      </c>
      <c r="C95">
        <v>4</v>
      </c>
    </row>
    <row r="96" spans="1:3" x14ac:dyDescent="0.2">
      <c r="A96">
        <v>0.25449094357855895</v>
      </c>
      <c r="B96" t="s">
        <v>269</v>
      </c>
      <c r="C96">
        <v>4</v>
      </c>
    </row>
    <row r="97" spans="1:3" x14ac:dyDescent="0.2">
      <c r="A97">
        <v>0.24840932359614654</v>
      </c>
      <c r="B97" t="s">
        <v>269</v>
      </c>
      <c r="C97">
        <v>4</v>
      </c>
    </row>
    <row r="98" spans="1:3" x14ac:dyDescent="0.2">
      <c r="A98">
        <v>0.11512961132218705</v>
      </c>
      <c r="B98" t="s">
        <v>269</v>
      </c>
      <c r="C98">
        <v>8</v>
      </c>
    </row>
    <row r="99" spans="1:3" x14ac:dyDescent="0.2">
      <c r="A99">
        <v>0.11213243374793418</v>
      </c>
      <c r="B99" t="s">
        <v>269</v>
      </c>
      <c r="C99">
        <v>8</v>
      </c>
    </row>
    <row r="100" spans="1:3" x14ac:dyDescent="0.2">
      <c r="A100">
        <v>0.12711771839517844</v>
      </c>
      <c r="B100" t="s">
        <v>269</v>
      </c>
      <c r="C100">
        <v>8</v>
      </c>
    </row>
    <row r="101" spans="1:3" x14ac:dyDescent="0.2">
      <c r="A101">
        <v>-8.9777586602407103E-2</v>
      </c>
      <c r="B101" t="s">
        <v>269</v>
      </c>
      <c r="C101">
        <v>8</v>
      </c>
    </row>
    <row r="102" spans="1:3" x14ac:dyDescent="0.2">
      <c r="A102">
        <v>0.1375407924618321</v>
      </c>
      <c r="B102" t="s">
        <v>269</v>
      </c>
      <c r="C102">
        <v>8</v>
      </c>
    </row>
    <row r="103" spans="1:3" x14ac:dyDescent="0.2">
      <c r="A103">
        <v>-4.3457097916302305E-2</v>
      </c>
      <c r="B103" t="s">
        <v>269</v>
      </c>
      <c r="C103">
        <v>8</v>
      </c>
    </row>
    <row r="104" spans="1:3" x14ac:dyDescent="0.2">
      <c r="A104">
        <v>-0.23358729907025827</v>
      </c>
      <c r="B104" t="s">
        <v>269</v>
      </c>
      <c r="C104">
        <v>16</v>
      </c>
    </row>
    <row r="105" spans="1:3" x14ac:dyDescent="0.2">
      <c r="A105">
        <v>-0.21965834295365494</v>
      </c>
      <c r="B105" t="s">
        <v>269</v>
      </c>
      <c r="C105">
        <v>16</v>
      </c>
    </row>
    <row r="106" spans="1:3" x14ac:dyDescent="0.2">
      <c r="A106">
        <v>-0.23588268174872987</v>
      </c>
      <c r="B106" t="s">
        <v>269</v>
      </c>
      <c r="C106">
        <v>16</v>
      </c>
    </row>
    <row r="107" spans="1:3" x14ac:dyDescent="0.2">
      <c r="A107">
        <v>-0.27260426104826585</v>
      </c>
      <c r="B107" t="s">
        <v>269</v>
      </c>
      <c r="C107">
        <v>16</v>
      </c>
    </row>
    <row r="108" spans="1:3" x14ac:dyDescent="0.2">
      <c r="A108">
        <v>-0.35317354299759157</v>
      </c>
      <c r="B108" t="s">
        <v>269</v>
      </c>
      <c r="C108">
        <v>16</v>
      </c>
    </row>
    <row r="109" spans="1:3" x14ac:dyDescent="0.2">
      <c r="A109">
        <v>-0.32307942887008823</v>
      </c>
      <c r="B109" t="s">
        <v>269</v>
      </c>
      <c r="C10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2021-02-04T22:28:46Z</dcterms:created>
  <dcterms:modified xsi:type="dcterms:W3CDTF">2021-02-05T01:52:07Z</dcterms:modified>
</cp:coreProperties>
</file>