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<sst xmlns="http://schemas.openxmlformats.org/spreadsheetml/2006/main" count="122" uniqueCount="67">
  <si>
    <t xml:space="preserve">Sample ID</t>
  </si>
  <si>
    <t xml:space="preserve">File ID</t>
  </si>
  <si>
    <t xml:space="preserve">File name</t>
  </si>
  <si>
    <t xml:space="preserve">Control mode</t>
  </si>
  <si>
    <t xml:space="preserve">Acquired</t>
  </si>
  <si>
    <t xml:space="preserve">Counts above threshold</t>
  </si>
  <si>
    <t xml:space="preserve">Coincidence corrected</t>
  </si>
  <si>
    <t xml:space="preserve">From</t>
  </si>
  <si>
    <t xml:space="preserve">To</t>
  </si>
  <si>
    <t xml:space="preserve">Number</t>
  </si>
  <si>
    <t xml:space="preserve">Mean</t>
  </si>
  <si>
    <t xml:space="preserve">Median</t>
  </si>
  <si>
    <t xml:space="preserve">S.D.</t>
  </si>
  <si>
    <t xml:space="preserve">Fold cells</t>
  </si>
  <si>
    <t xml:space="preserve">delta t</t>
  </si>
  <si>
    <t xml:space="preserve">Prlfr</t>
  </si>
  <si>
    <t xml:space="preserve">WT_t0_1</t>
  </si>
  <si>
    <t xml:space="preserve">GCN2-WT-KO_Rot-titration</t>
  </si>
  <si>
    <t xml:space="preserve">GCN2-WT-KO_Rot-titration_WT_t0_1_ 3 Feb 2022_01.#m4</t>
  </si>
  <si>
    <t xml:space="preserve">Volumetric,  1000  uL</t>
  </si>
  <si>
    <t xml:space="preserve">WT_t0_2</t>
  </si>
  <si>
    <t xml:space="preserve">GCN2-WT-KO_Rot-titration_WT_t0_2_ 3 Feb 2022_01.#m4</t>
  </si>
  <si>
    <t xml:space="preserve">WT_t0_3</t>
  </si>
  <si>
    <t xml:space="preserve">GCN2-WT-KO_Rot-titration_WT_t0_3_ 3 Feb 2022_01.#m4</t>
  </si>
  <si>
    <t xml:space="preserve">WT_t0_4</t>
  </si>
  <si>
    <t xml:space="preserve">GCN2-WT-KO_Rot-titration_WT_t0_4_ 3 Feb 2022_01.#m4</t>
  </si>
  <si>
    <t xml:space="preserve">Avg</t>
  </si>
  <si>
    <t xml:space="preserve">KO_t0_1</t>
  </si>
  <si>
    <t xml:space="preserve">GCN2-WT-KO_Rot-titration_KO_t0_1_ 3 Feb 2022_01.#m4</t>
  </si>
  <si>
    <t xml:space="preserve">KO_t0_2</t>
  </si>
  <si>
    <t xml:space="preserve">GCN2-WT-KO_Rot-titration_KO_t0_2_ 3 Feb 2022_01.#m4</t>
  </si>
  <si>
    <t xml:space="preserve">KO_t0_3</t>
  </si>
  <si>
    <t xml:space="preserve">GCN2-WT-KO_Rot-titration_KO_t0_3_ 3 Feb 2022_01.#m4</t>
  </si>
  <si>
    <t xml:space="preserve">KO_t0_4</t>
  </si>
  <si>
    <t xml:space="preserve">GCN2-WT-KO_Rot-titration_KO_t0_4_ 3 Feb 2022_01.#m4</t>
  </si>
  <si>
    <t xml:space="preserve">WT_vec_0nM_1</t>
  </si>
  <si>
    <t xml:space="preserve">GCN2-WT-KO_Rot-titration_WT_vec_0nM_1_ 6 Feb 2022_01.#m4</t>
  </si>
  <si>
    <t xml:space="preserve">WT_vec_0nM_2</t>
  </si>
  <si>
    <t xml:space="preserve">GCN2-WT-KO_Rot-titration_WT_vec_0nM_2_ 6 Feb 2022_01.#m4</t>
  </si>
  <si>
    <t xml:space="preserve">WT_asn_0nM_1</t>
  </si>
  <si>
    <t xml:space="preserve">GCN2-WT-KO_Rot-titration_WT_asn_0nM_1_ 6 Feb 2022_01.#m4</t>
  </si>
  <si>
    <t xml:space="preserve">WT_asn_0nM_2</t>
  </si>
  <si>
    <t xml:space="preserve">GCN2-WT-KO_Rot-titration_WT_asn_0nM_2_ 6 Feb 2022_01.#m4</t>
  </si>
  <si>
    <t xml:space="preserve">KO_vec_0nM_1</t>
  </si>
  <si>
    <t xml:space="preserve">GCN2-WT-KO_Rot-titration_KO_vec_0nM_1_ 6 Feb 2022_01.#m4</t>
  </si>
  <si>
    <t xml:space="preserve">KO_vec_0nM_2</t>
  </si>
  <si>
    <t xml:space="preserve">GCN2-WT-KO_Rot-titration_KO_vec_0nM_2_ 6 Feb 2022_01.#m4</t>
  </si>
  <si>
    <t xml:space="preserve">KO_asn_0nM_1</t>
  </si>
  <si>
    <t xml:space="preserve">GCN2-WT-KO_Rot-titration_KO_asn_0nM_1_ 6 Feb 2022_01.#m4</t>
  </si>
  <si>
    <t xml:space="preserve">KO_asn_0nM_2</t>
  </si>
  <si>
    <t xml:space="preserve">GCN2-WT-KO_Rot-titration_KO_asn_0nM_2_ 6 Feb 2022_01.#m4</t>
  </si>
  <si>
    <t xml:space="preserve">WT_vec_60nM_1</t>
  </si>
  <si>
    <t xml:space="preserve">GCN2-WT-KO_Rot-titration_WT_vec_60nM_1_ 6 Feb 2022_01.#m4</t>
  </si>
  <si>
    <t xml:space="preserve">WT_vec_60nM_2</t>
  </si>
  <si>
    <t xml:space="preserve">GCN2-WT-KO_Rot-titration_WT_vec_60nM_2_ 6 Feb 2022_01.#m4</t>
  </si>
  <si>
    <t xml:space="preserve">WT_asn_60nM_1</t>
  </si>
  <si>
    <t xml:space="preserve">GCN2-WT-KO_Rot-titration_WT_asn_60nM_1_ 6 Feb 2022_01.#m4</t>
  </si>
  <si>
    <t xml:space="preserve">WT_asn_60nM_2</t>
  </si>
  <si>
    <t xml:space="preserve">GCN2-WT-KO_Rot-titration_WT_asn_60nM_2_ 6 Feb 2022_01.#m4</t>
  </si>
  <si>
    <t xml:space="preserve">KO_vec_60nM_1</t>
  </si>
  <si>
    <t xml:space="preserve">GCN2-WT-KO_Rot-titration_KO_vec_60nM_1_ 6 Feb 2022_01.#m4</t>
  </si>
  <si>
    <t xml:space="preserve">KO_vec_60nM_2</t>
  </si>
  <si>
    <t xml:space="preserve">GCN2-WT-KO_Rot-titration_KO_vec_60nM_2_ 6 Feb 2022_01.#m4</t>
  </si>
  <si>
    <t xml:space="preserve">KO_asn_60nM_1</t>
  </si>
  <si>
    <t xml:space="preserve">GCN2-WT-KO_Rot-titration_KO_asn_60nM_1_ 6 Feb 2022_01.#m4</t>
  </si>
  <si>
    <t xml:space="preserve">KO_asn_60nM_2</t>
  </si>
  <si>
    <t xml:space="preserve">GCN2-WT-KO_Rot-titration_KO_asn_60nM_2_ 6 Feb 2022_01.#m4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</si>
</sst>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\ hh:mm:ss"/>
    <numFmt numFmtId="166" formatCode="0.0"/>
    <numFmt numFmtId="167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54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Q22" activeCellId="0" sqref="Q22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6.43"/>
    <col collapsed="false" customWidth="true" hidden="false" outlineLevel="0" max="5" min="5" style="0" width="20.05"/>
    <col collapsed="false" customWidth="true" hidden="false" outlineLevel="0" max="14" min="14" style="0" width="11.38"/>
    <col collapsed="false" customWidth="true" hidden="false" outlineLevel="0" max="15" min="15" style="0" width="10.5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0" t="s">
        <v>13</v>
      </c>
      <c r="O1" s="0" t="s">
        <v>14</v>
      </c>
      <c r="P1" s="0" t="s">
        <v>15</v>
      </c>
    </row>
    <row r="2" customFormat="false" ht="13.8" hidden="false" customHeight="false" outlineLevel="0" collapsed="false">
      <c r="A2" s="0" t="s">
        <v>16</v>
      </c>
      <c r="B2" s="0" t="s">
        <v>17</v>
      </c>
      <c r="C2" s="0" t="s">
        <v>18</v>
      </c>
      <c r="D2" s="0" t="s">
        <v>19</v>
      </c>
      <c r="E2" s="2" t="n">
        <v>44595.6458333333</v>
      </c>
      <c r="F2" s="0" t="n">
        <v>7081</v>
      </c>
      <c r="G2" s="0" t="n">
        <v>7195</v>
      </c>
      <c r="H2" s="0" t="n">
        <v>11.52</v>
      </c>
      <c r="I2" s="0" t="n">
        <v>29.97</v>
      </c>
      <c r="J2" s="0" t="n">
        <v>104700</v>
      </c>
      <c r="K2" s="0" t="n">
        <v>17.24</v>
      </c>
      <c r="L2" s="0" t="n">
        <v>17.13</v>
      </c>
      <c r="M2" s="0" t="n">
        <v>2.043</v>
      </c>
    </row>
    <row r="3" customFormat="false" ht="13.8" hidden="false" customHeight="false" outlineLevel="0" collapsed="false">
      <c r="A3" s="0" t="s">
        <v>20</v>
      </c>
      <c r="B3" s="0" t="s">
        <v>17</v>
      </c>
      <c r="C3" s="0" t="s">
        <v>21</v>
      </c>
      <c r="D3" s="0" t="s">
        <v>19</v>
      </c>
      <c r="E3" s="2" t="n">
        <v>44595.6465277778</v>
      </c>
      <c r="F3" s="0" t="n">
        <v>7299</v>
      </c>
      <c r="G3" s="0" t="n">
        <v>7427</v>
      </c>
      <c r="H3" s="0" t="n">
        <v>11.52</v>
      </c>
      <c r="I3" s="0" t="n">
        <v>29.97</v>
      </c>
      <c r="J3" s="0" t="n">
        <v>109100</v>
      </c>
      <c r="K3" s="0" t="n">
        <v>17.3</v>
      </c>
      <c r="L3" s="0" t="n">
        <v>17.18</v>
      </c>
      <c r="M3" s="0" t="n">
        <v>2.075</v>
      </c>
    </row>
    <row r="4" customFormat="false" ht="13.8" hidden="false" customHeight="false" outlineLevel="0" collapsed="false">
      <c r="A4" s="0" t="s">
        <v>22</v>
      </c>
      <c r="B4" s="0" t="s">
        <v>17</v>
      </c>
      <c r="C4" s="0" t="s">
        <v>23</v>
      </c>
      <c r="D4" s="0" t="s">
        <v>19</v>
      </c>
      <c r="E4" s="2" t="n">
        <v>44595.6472222222</v>
      </c>
      <c r="F4" s="0" t="n">
        <v>7485</v>
      </c>
      <c r="G4" s="0" t="n">
        <v>7621</v>
      </c>
      <c r="H4" s="0" t="n">
        <v>11.52</v>
      </c>
      <c r="I4" s="0" t="n">
        <v>29.97</v>
      </c>
      <c r="J4" s="0" t="n">
        <v>110300</v>
      </c>
      <c r="K4" s="0" t="n">
        <v>17.42</v>
      </c>
      <c r="L4" s="0" t="n">
        <v>17.31</v>
      </c>
      <c r="M4" s="0" t="n">
        <v>2.091</v>
      </c>
    </row>
    <row r="5" customFormat="false" ht="13.8" hidden="false" customHeight="false" outlineLevel="0" collapsed="false">
      <c r="A5" s="0" t="s">
        <v>24</v>
      </c>
      <c r="B5" s="0" t="s">
        <v>17</v>
      </c>
      <c r="C5" s="0" t="s">
        <v>25</v>
      </c>
      <c r="D5" s="0" t="s">
        <v>19</v>
      </c>
      <c r="E5" s="2" t="n">
        <v>44595.6479166667</v>
      </c>
      <c r="F5" s="0" t="n">
        <v>7432</v>
      </c>
      <c r="G5" s="0" t="n">
        <v>7565</v>
      </c>
      <c r="H5" s="0" t="n">
        <v>11.52</v>
      </c>
      <c r="I5" s="0" t="n">
        <v>29.97</v>
      </c>
      <c r="J5" s="0" t="n">
        <v>108000</v>
      </c>
      <c r="K5" s="0" t="n">
        <v>17.42</v>
      </c>
      <c r="L5" s="0" t="n">
        <v>17.32</v>
      </c>
      <c r="M5" s="0" t="n">
        <v>2.042</v>
      </c>
    </row>
    <row r="6" customFormat="false" ht="13.8" hidden="false" customHeight="false" outlineLevel="0" collapsed="false">
      <c r="A6" s="0" t="s">
        <v>26</v>
      </c>
      <c r="E6" s="2" t="n">
        <f aca="false">E2</f>
        <v>44595.6458333333</v>
      </c>
      <c r="J6" s="0" t="n">
        <f aca="false">AVERAGE(J2:J5)</f>
        <v>108025</v>
      </c>
    </row>
    <row r="9" customFormat="false" ht="13.8" hidden="false" customHeight="false" outlineLevel="0" collapsed="false">
      <c r="A9" s="0" t="s">
        <v>27</v>
      </c>
      <c r="B9" s="0" t="s">
        <v>17</v>
      </c>
      <c r="C9" s="0" t="s">
        <v>28</v>
      </c>
      <c r="D9" s="0" t="s">
        <v>19</v>
      </c>
      <c r="E9" s="2" t="n">
        <v>44595.6486111111</v>
      </c>
      <c r="F9" s="0" t="n">
        <v>7304</v>
      </c>
      <c r="G9" s="0" t="n">
        <v>7412</v>
      </c>
      <c r="H9" s="0" t="n">
        <v>11.52</v>
      </c>
      <c r="I9" s="0" t="n">
        <v>29.97</v>
      </c>
      <c r="J9" s="0" t="n">
        <v>75020</v>
      </c>
      <c r="K9" s="0" t="n">
        <v>17.24</v>
      </c>
      <c r="L9" s="0" t="n">
        <v>17.11</v>
      </c>
      <c r="M9" s="0" t="n">
        <v>2.361</v>
      </c>
    </row>
    <row r="10" customFormat="false" ht="13.8" hidden="false" customHeight="false" outlineLevel="0" collapsed="false">
      <c r="A10" s="0" t="s">
        <v>29</v>
      </c>
      <c r="B10" s="0" t="s">
        <v>17</v>
      </c>
      <c r="C10" s="0" t="s">
        <v>30</v>
      </c>
      <c r="D10" s="0" t="s">
        <v>19</v>
      </c>
      <c r="E10" s="2" t="n">
        <v>44595.6493055556</v>
      </c>
      <c r="F10" s="0" t="n">
        <v>7454</v>
      </c>
      <c r="G10" s="0" t="n">
        <v>7565</v>
      </c>
      <c r="H10" s="0" t="n">
        <v>11.52</v>
      </c>
      <c r="I10" s="0" t="n">
        <v>29.97</v>
      </c>
      <c r="J10" s="0" t="n">
        <v>78560</v>
      </c>
      <c r="K10" s="0" t="n">
        <v>17.28</v>
      </c>
      <c r="L10" s="0" t="n">
        <v>17.18</v>
      </c>
      <c r="M10" s="0" t="n">
        <v>2.233</v>
      </c>
    </row>
    <row r="11" customFormat="false" ht="13.8" hidden="false" customHeight="false" outlineLevel="0" collapsed="false">
      <c r="A11" s="0" t="s">
        <v>31</v>
      </c>
      <c r="B11" s="0" t="s">
        <v>17</v>
      </c>
      <c r="C11" s="0" t="s">
        <v>32</v>
      </c>
      <c r="D11" s="0" t="s">
        <v>19</v>
      </c>
      <c r="E11" s="2" t="n">
        <v>44595.6493055556</v>
      </c>
      <c r="F11" s="0" t="n">
        <v>7309</v>
      </c>
      <c r="G11" s="0" t="n">
        <v>7412</v>
      </c>
      <c r="H11" s="0" t="n">
        <v>11.52</v>
      </c>
      <c r="I11" s="0" t="n">
        <v>29.97</v>
      </c>
      <c r="J11" s="0" t="n">
        <v>73960</v>
      </c>
      <c r="K11" s="0" t="n">
        <v>17.2</v>
      </c>
      <c r="L11" s="0" t="n">
        <v>17.06</v>
      </c>
      <c r="M11" s="0" t="n">
        <v>2.311</v>
      </c>
    </row>
    <row r="12" customFormat="false" ht="13.8" hidden="false" customHeight="false" outlineLevel="0" collapsed="false">
      <c r="A12" s="0" t="s">
        <v>33</v>
      </c>
      <c r="B12" s="0" t="s">
        <v>17</v>
      </c>
      <c r="C12" s="0" t="s">
        <v>34</v>
      </c>
      <c r="D12" s="0" t="s">
        <v>19</v>
      </c>
      <c r="E12" s="2" t="n">
        <v>44595.65</v>
      </c>
      <c r="F12" s="0" t="n">
        <v>6833</v>
      </c>
      <c r="G12" s="0" t="n">
        <v>6925</v>
      </c>
      <c r="H12" s="0" t="n">
        <v>11.52</v>
      </c>
      <c r="I12" s="0" t="n">
        <v>29.97</v>
      </c>
      <c r="J12" s="0" t="n">
        <v>72020</v>
      </c>
      <c r="K12" s="0" t="n">
        <v>17.22</v>
      </c>
      <c r="L12" s="0" t="n">
        <v>17.09</v>
      </c>
      <c r="M12" s="0" t="n">
        <v>2.273</v>
      </c>
    </row>
    <row r="13" customFormat="false" ht="13.8" hidden="false" customHeight="false" outlineLevel="0" collapsed="false">
      <c r="A13" s="0" t="s">
        <v>26</v>
      </c>
      <c r="E13" s="2" t="n">
        <f aca="false">E2</f>
        <v>44595.6458333333</v>
      </c>
      <c r="J13" s="0" t="n">
        <f aca="false">AVERAGE(J9:J12)</f>
        <v>74890</v>
      </c>
    </row>
    <row r="18" customFormat="false" ht="13.8" hidden="false" customHeight="false" outlineLevel="0" collapsed="false">
      <c r="A18" s="0" t="s">
        <v>35</v>
      </c>
      <c r="B18" s="0" t="s">
        <v>17</v>
      </c>
      <c r="C18" s="0" t="s">
        <v>36</v>
      </c>
      <c r="D18" s="0" t="s">
        <v>19</v>
      </c>
      <c r="E18" s="2" t="n">
        <v>44598.7090277778</v>
      </c>
      <c r="F18" s="0" t="n">
        <v>40417</v>
      </c>
      <c r="G18" s="0" t="n">
        <v>43274</v>
      </c>
      <c r="H18" s="0" t="n">
        <v>11.3</v>
      </c>
      <c r="I18" s="0" t="n">
        <v>28.17</v>
      </c>
      <c r="J18" s="0" t="n">
        <v>2165000</v>
      </c>
      <c r="K18" s="0" t="n">
        <v>14.97</v>
      </c>
      <c r="L18" s="0" t="n">
        <v>14.79</v>
      </c>
      <c r="M18" s="0" t="n">
        <v>1.819</v>
      </c>
      <c r="N18" s="3" t="n">
        <f aca="false">J18/$J$6</f>
        <v>20.0416570238371</v>
      </c>
      <c r="O18" s="4" t="n">
        <f aca="false">$E$18-$E$6</f>
        <v>3.06319444444444</v>
      </c>
      <c r="P18" s="4" t="n">
        <f aca="false">LOG(N18,2)/O18</f>
        <v>1.41190184539399</v>
      </c>
    </row>
    <row r="19" customFormat="false" ht="13.8" hidden="false" customHeight="false" outlineLevel="0" collapsed="false">
      <c r="A19" s="0" t="s">
        <v>37</v>
      </c>
      <c r="B19" s="0" t="s">
        <v>17</v>
      </c>
      <c r="C19" s="0" t="s">
        <v>38</v>
      </c>
      <c r="D19" s="0" t="s">
        <v>19</v>
      </c>
      <c r="E19" s="2" t="n">
        <v>44598.7097222222</v>
      </c>
      <c r="F19" s="0" t="n">
        <v>41383</v>
      </c>
      <c r="G19" s="0" t="n">
        <v>44336</v>
      </c>
      <c r="H19" s="0" t="n">
        <v>11.3</v>
      </c>
      <c r="I19" s="0" t="n">
        <v>27.95</v>
      </c>
      <c r="J19" s="0" t="n">
        <v>2103000</v>
      </c>
      <c r="K19" s="0" t="n">
        <v>14.98</v>
      </c>
      <c r="L19" s="0" t="n">
        <v>14.82</v>
      </c>
      <c r="M19" s="0" t="n">
        <v>1.76</v>
      </c>
      <c r="N19" s="3" t="n">
        <f aca="false">J19/$J$6</f>
        <v>19.4677158065263</v>
      </c>
      <c r="O19" s="4" t="n">
        <f aca="false">$E$18-$E$6</f>
        <v>3.06319444444444</v>
      </c>
      <c r="P19" s="4" t="n">
        <f aca="false">LOG(N19,2)/O19</f>
        <v>1.3982173811386</v>
      </c>
    </row>
    <row r="20" customFormat="false" ht="13.8" hidden="false" customHeight="false" outlineLevel="0" collapsed="false">
      <c r="A20" s="0" t="s">
        <v>26</v>
      </c>
      <c r="P20" s="5" t="n">
        <f aca="false">AVERAGE(P18:P19)</f>
        <v>1.40505961326629</v>
      </c>
    </row>
    <row r="21" customFormat="false" ht="13.8" hidden="false" customHeight="false" outlineLevel="0" collapsed="false">
      <c r="A21" s="0" t="s">
        <v>39</v>
      </c>
      <c r="B21" s="0" t="s">
        <v>17</v>
      </c>
      <c r="C21" s="0" t="s">
        <v>40</v>
      </c>
      <c r="D21" s="0" t="s">
        <v>19</v>
      </c>
      <c r="E21" s="2" t="n">
        <v>44598.7104166667</v>
      </c>
      <c r="F21" s="0" t="n">
        <v>42191</v>
      </c>
      <c r="G21" s="0" t="n">
        <v>45216</v>
      </c>
      <c r="H21" s="0" t="n">
        <v>11.3</v>
      </c>
      <c r="I21" s="0" t="n">
        <v>27.95</v>
      </c>
      <c r="J21" s="0" t="n">
        <v>2101000</v>
      </c>
      <c r="K21" s="0" t="n">
        <v>14.79</v>
      </c>
      <c r="L21" s="0" t="n">
        <v>14.6</v>
      </c>
      <c r="M21" s="0" t="n">
        <v>1.787</v>
      </c>
      <c r="N21" s="3" t="n">
        <f aca="false">J21/$J$6</f>
        <v>19.4492015737098</v>
      </c>
      <c r="O21" s="4" t="n">
        <f aca="false">$E$18-$E$6</f>
        <v>3.06319444444444</v>
      </c>
      <c r="P21" s="4" t="n">
        <f aca="false">LOG(N21,2)/O21</f>
        <v>1.39776925808156</v>
      </c>
    </row>
    <row r="22" customFormat="false" ht="13.8" hidden="false" customHeight="false" outlineLevel="0" collapsed="false">
      <c r="A22" s="0" t="s">
        <v>41</v>
      </c>
      <c r="B22" s="0" t="s">
        <v>17</v>
      </c>
      <c r="C22" s="0" t="s">
        <v>42</v>
      </c>
      <c r="D22" s="0" t="s">
        <v>19</v>
      </c>
      <c r="E22" s="2" t="n">
        <v>44598.7111111111</v>
      </c>
      <c r="F22" s="0" t="n">
        <v>43666</v>
      </c>
      <c r="G22" s="0" t="n">
        <v>47005</v>
      </c>
      <c r="H22" s="0" t="n">
        <v>11.3</v>
      </c>
      <c r="I22" s="0" t="n">
        <v>27.95</v>
      </c>
      <c r="J22" s="0" t="n">
        <v>2289000</v>
      </c>
      <c r="K22" s="0" t="n">
        <v>14.88</v>
      </c>
      <c r="L22" s="0" t="n">
        <v>14.7</v>
      </c>
      <c r="M22" s="0" t="n">
        <v>1.782</v>
      </c>
      <c r="N22" s="3" t="n">
        <f aca="false">J22/$J$6</f>
        <v>21.1895394584587</v>
      </c>
      <c r="O22" s="4" t="n">
        <f aca="false">$E$18-$E$6</f>
        <v>3.06319444444444</v>
      </c>
      <c r="P22" s="4" t="n">
        <f aca="false">LOG(N22,2)/O22</f>
        <v>1.43813277503259</v>
      </c>
    </row>
    <row r="23" customFormat="false" ht="13.8" hidden="false" customHeight="false" outlineLevel="0" collapsed="false">
      <c r="A23" s="0" t="s">
        <v>26</v>
      </c>
      <c r="P23" s="5" t="n">
        <f aca="false">AVERAGE(P21:P22)</f>
        <v>1.41795101655708</v>
      </c>
    </row>
    <row r="25" customFormat="false" ht="13.8" hidden="false" customHeight="false" outlineLevel="0" collapsed="false">
      <c r="A25" s="0" t="s">
        <v>43</v>
      </c>
      <c r="B25" s="0" t="s">
        <v>17</v>
      </c>
      <c r="C25" s="0" t="s">
        <v>44</v>
      </c>
      <c r="D25" s="0" t="s">
        <v>19</v>
      </c>
      <c r="E25" s="2" t="n">
        <v>44598.7111111111</v>
      </c>
      <c r="F25" s="0" t="n">
        <v>34273</v>
      </c>
      <c r="G25" s="0" t="n">
        <v>36291</v>
      </c>
      <c r="H25" s="0" t="n">
        <v>11.3</v>
      </c>
      <c r="I25" s="0" t="n">
        <v>27.95</v>
      </c>
      <c r="J25" s="0" t="n">
        <v>1588000</v>
      </c>
      <c r="K25" s="0" t="n">
        <v>15.61</v>
      </c>
      <c r="L25" s="0" t="n">
        <v>15.36</v>
      </c>
      <c r="M25" s="0" t="n">
        <v>2.032</v>
      </c>
      <c r="N25" s="3" t="n">
        <f aca="false">J25/$J$13</f>
        <v>21.2044331686473</v>
      </c>
      <c r="O25" s="4" t="n">
        <f aca="false">$E$18-$E$6</f>
        <v>3.06319444444444</v>
      </c>
      <c r="P25" s="4" t="n">
        <f aca="false">LOG(N25,2)/O25</f>
        <v>1.43846369941769</v>
      </c>
    </row>
    <row r="26" customFormat="false" ht="13.8" hidden="false" customHeight="false" outlineLevel="0" collapsed="false">
      <c r="A26" s="0" t="s">
        <v>45</v>
      </c>
      <c r="B26" s="0" t="s">
        <v>17</v>
      </c>
      <c r="C26" s="0" t="s">
        <v>46</v>
      </c>
      <c r="D26" s="0" t="s">
        <v>19</v>
      </c>
      <c r="E26" s="2" t="n">
        <v>44598.7118055556</v>
      </c>
      <c r="F26" s="0" t="n">
        <v>34027</v>
      </c>
      <c r="G26" s="0" t="n">
        <v>35958</v>
      </c>
      <c r="H26" s="0" t="n">
        <v>11.3</v>
      </c>
      <c r="I26" s="0" t="n">
        <v>27.95</v>
      </c>
      <c r="J26" s="0" t="n">
        <v>1462000</v>
      </c>
      <c r="K26" s="0" t="n">
        <v>15.64</v>
      </c>
      <c r="L26" s="0" t="n">
        <v>15.43</v>
      </c>
      <c r="M26" s="0" t="n">
        <v>2.036</v>
      </c>
      <c r="N26" s="3" t="n">
        <f aca="false">J26/$J$13</f>
        <v>19.5219655494726</v>
      </c>
      <c r="O26" s="4" t="n">
        <f aca="false">$E$18-$E$6</f>
        <v>3.06319444444444</v>
      </c>
      <c r="P26" s="4" t="n">
        <f aca="false">LOG(N26,2)/O26</f>
        <v>1.3995280055355</v>
      </c>
    </row>
    <row r="27" customFormat="false" ht="13.8" hidden="false" customHeight="false" outlineLevel="0" collapsed="false">
      <c r="A27" s="0" t="s">
        <v>26</v>
      </c>
      <c r="P27" s="5" t="n">
        <f aca="false">AVERAGE(P25:P26)</f>
        <v>1.41899585247659</v>
      </c>
    </row>
    <row r="28" customFormat="false" ht="13.8" hidden="false" customHeight="false" outlineLevel="0" collapsed="false">
      <c r="A28" s="0" t="s">
        <v>47</v>
      </c>
      <c r="B28" s="0" t="s">
        <v>17</v>
      </c>
      <c r="C28" s="0" t="s">
        <v>48</v>
      </c>
      <c r="D28" s="0" t="s">
        <v>19</v>
      </c>
      <c r="E28" s="2" t="n">
        <v>44598.7125</v>
      </c>
      <c r="F28" s="0" t="n">
        <v>35071</v>
      </c>
      <c r="G28" s="0" t="n">
        <v>37084</v>
      </c>
      <c r="H28" s="0" t="n">
        <v>11.3</v>
      </c>
      <c r="I28" s="0" t="n">
        <v>28.17</v>
      </c>
      <c r="J28" s="0" t="n">
        <v>1488000</v>
      </c>
      <c r="K28" s="0" t="n">
        <v>15.53</v>
      </c>
      <c r="L28" s="0" t="n">
        <v>15.3</v>
      </c>
      <c r="M28" s="0" t="n">
        <v>2.026</v>
      </c>
      <c r="N28" s="3" t="n">
        <f aca="false">J28/$J$13</f>
        <v>19.8691414073975</v>
      </c>
      <c r="O28" s="4" t="n">
        <f aca="false">$E$18-$E$6</f>
        <v>3.06319444450231</v>
      </c>
      <c r="P28" s="4" t="n">
        <f aca="false">LOG(N28,2)/O28</f>
        <v>1.40783019318155</v>
      </c>
    </row>
    <row r="29" customFormat="false" ht="13.8" hidden="false" customHeight="false" outlineLevel="0" collapsed="false">
      <c r="A29" s="0" t="s">
        <v>49</v>
      </c>
      <c r="B29" s="0" t="s">
        <v>17</v>
      </c>
      <c r="C29" s="0" t="s">
        <v>50</v>
      </c>
      <c r="D29" s="0" t="s">
        <v>19</v>
      </c>
      <c r="E29" s="2" t="n">
        <v>44598.7131944444</v>
      </c>
      <c r="F29" s="0" t="n">
        <v>34113</v>
      </c>
      <c r="G29" s="0" t="n">
        <v>35990</v>
      </c>
      <c r="H29" s="0" t="n">
        <v>11.3</v>
      </c>
      <c r="I29" s="0" t="n">
        <v>27.95</v>
      </c>
      <c r="J29" s="0" t="n">
        <v>1388000</v>
      </c>
      <c r="K29" s="0" t="n">
        <v>15.61</v>
      </c>
      <c r="L29" s="0" t="n">
        <v>15.38</v>
      </c>
      <c r="M29" s="0" t="n">
        <v>2.014</v>
      </c>
      <c r="N29" s="3" t="n">
        <f aca="false">J29/$J$13</f>
        <v>18.5338496461477</v>
      </c>
      <c r="O29" s="4" t="n">
        <f aca="false">$E$18-$E$6</f>
        <v>3.06319444450231</v>
      </c>
      <c r="P29" s="4" t="n">
        <f aca="false">LOG(N29,2)/O29</f>
        <v>1.37506473857259</v>
      </c>
    </row>
    <row r="30" customFormat="false" ht="13.8" hidden="false" customHeight="false" outlineLevel="0" collapsed="false">
      <c r="A30" s="0" t="s">
        <v>26</v>
      </c>
      <c r="P30" s="5" t="n">
        <f aca="false">AVERAGE(P28:P29)</f>
        <v>1.39144746587707</v>
      </c>
    </row>
    <row r="35" customFormat="false" ht="13.8" hidden="false" customHeight="false" outlineLevel="0" collapsed="false">
      <c r="A35" s="0" t="s">
        <v>51</v>
      </c>
      <c r="B35" s="0" t="s">
        <v>17</v>
      </c>
      <c r="C35" s="0" t="s">
        <v>52</v>
      </c>
      <c r="D35" s="0" t="s">
        <v>19</v>
      </c>
      <c r="E35" s="2" t="n">
        <v>44598.7</v>
      </c>
      <c r="F35" s="0" t="n">
        <v>17043</v>
      </c>
      <c r="G35" s="0" t="n">
        <v>17502</v>
      </c>
      <c r="H35" s="0" t="n">
        <v>11.52</v>
      </c>
      <c r="I35" s="0" t="n">
        <v>27.95</v>
      </c>
      <c r="J35" s="0" t="n">
        <v>676100</v>
      </c>
      <c r="K35" s="0" t="n">
        <v>15.79</v>
      </c>
      <c r="L35" s="0" t="n">
        <v>15.67</v>
      </c>
      <c r="M35" s="0" t="n">
        <v>2.045</v>
      </c>
      <c r="N35" s="3" t="n">
        <f aca="false">J35/$J$6</f>
        <v>6.25873640361028</v>
      </c>
      <c r="O35" s="4" t="n">
        <f aca="false">$E$18-$E$6</f>
        <v>3.06319444450231</v>
      </c>
      <c r="P35" s="4" t="n">
        <f aca="false">LOG(N35,2)/O35</f>
        <v>0.863762149011138</v>
      </c>
    </row>
    <row r="36" customFormat="false" ht="13.8" hidden="false" customHeight="false" outlineLevel="0" collapsed="false">
      <c r="A36" s="0" t="s">
        <v>53</v>
      </c>
      <c r="B36" s="0" t="s">
        <v>17</v>
      </c>
      <c r="C36" s="0" t="s">
        <v>54</v>
      </c>
      <c r="D36" s="0" t="s">
        <v>19</v>
      </c>
      <c r="E36" s="2" t="n">
        <v>44598.7006944444</v>
      </c>
      <c r="F36" s="0" t="n">
        <v>16983</v>
      </c>
      <c r="G36" s="0" t="n">
        <v>17464</v>
      </c>
      <c r="H36" s="0" t="n">
        <v>11.52</v>
      </c>
      <c r="I36" s="0" t="n">
        <v>28.17</v>
      </c>
      <c r="J36" s="0" t="n">
        <v>765400</v>
      </c>
      <c r="K36" s="0" t="n">
        <v>15.61</v>
      </c>
      <c r="L36" s="0" t="n">
        <v>15.47</v>
      </c>
      <c r="M36" s="0" t="n">
        <v>1.99</v>
      </c>
      <c r="N36" s="3" t="n">
        <f aca="false">J36/$J$6</f>
        <v>7.085396898866</v>
      </c>
      <c r="O36" s="4" t="n">
        <f aca="false">$E$18-$E$6</f>
        <v>3.06319444450231</v>
      </c>
      <c r="P36" s="4" t="n">
        <f aca="false">LOG(N36,2)/O36</f>
        <v>0.922190452241344</v>
      </c>
    </row>
    <row r="37" customFormat="false" ht="13.8" hidden="false" customHeight="false" outlineLevel="0" collapsed="false">
      <c r="A37" s="0" t="s">
        <v>26</v>
      </c>
      <c r="P37" s="5" t="n">
        <f aca="false">AVERAGE(P35:P36)</f>
        <v>0.892976300626241</v>
      </c>
    </row>
    <row r="38" customFormat="false" ht="13.8" hidden="false" customHeight="false" outlineLevel="0" collapsed="false">
      <c r="A38" s="0" t="s">
        <v>55</v>
      </c>
      <c r="B38" s="0" t="s">
        <v>17</v>
      </c>
      <c r="C38" s="0" t="s">
        <v>56</v>
      </c>
      <c r="D38" s="0" t="s">
        <v>19</v>
      </c>
      <c r="E38" s="2" t="n">
        <v>44598.7013888889</v>
      </c>
      <c r="F38" s="0" t="n">
        <v>16283</v>
      </c>
      <c r="G38" s="0" t="n">
        <v>16758</v>
      </c>
      <c r="H38" s="0" t="n">
        <v>11.52</v>
      </c>
      <c r="I38" s="0" t="n">
        <v>28.17</v>
      </c>
      <c r="J38" s="0" t="n">
        <v>826700</v>
      </c>
      <c r="K38" s="0" t="n">
        <v>15.78</v>
      </c>
      <c r="L38" s="0" t="n">
        <v>15.61</v>
      </c>
      <c r="M38" s="0" t="n">
        <v>2.061</v>
      </c>
      <c r="N38" s="3" t="n">
        <f aca="false">J38/$J$6</f>
        <v>7.65285813469104</v>
      </c>
      <c r="O38" s="4" t="n">
        <f aca="false">$E$18-$E$6</f>
        <v>3.06319444450231</v>
      </c>
      <c r="P38" s="4" t="n">
        <f aca="false">LOG(N38,2)/O38</f>
        <v>0.958476097113073</v>
      </c>
    </row>
    <row r="39" customFormat="false" ht="13.8" hidden="false" customHeight="false" outlineLevel="0" collapsed="false">
      <c r="A39" s="0" t="s">
        <v>57</v>
      </c>
      <c r="B39" s="0" t="s">
        <v>17</v>
      </c>
      <c r="C39" s="0" t="s">
        <v>58</v>
      </c>
      <c r="D39" s="0" t="s">
        <v>19</v>
      </c>
      <c r="E39" s="2" t="n">
        <v>44598.7020833333</v>
      </c>
      <c r="F39" s="0" t="n">
        <v>17364</v>
      </c>
      <c r="G39" s="0" t="n">
        <v>17897</v>
      </c>
      <c r="H39" s="0" t="n">
        <v>11.52</v>
      </c>
      <c r="I39" s="0" t="n">
        <v>28.17</v>
      </c>
      <c r="J39" s="0" t="n">
        <v>889400</v>
      </c>
      <c r="K39" s="0" t="n">
        <v>15.57</v>
      </c>
      <c r="L39" s="0" t="n">
        <v>15.37</v>
      </c>
      <c r="M39" s="0" t="n">
        <v>1.998</v>
      </c>
      <c r="N39" s="3" t="n">
        <f aca="false">J39/$J$6</f>
        <v>8.23327933348762</v>
      </c>
      <c r="O39" s="4" t="n">
        <f aca="false">$E$18-$E$6</f>
        <v>3.06319444450231</v>
      </c>
      <c r="P39" s="4" t="n">
        <f aca="false">LOG(N39,2)/O39</f>
        <v>0.992906989375247</v>
      </c>
    </row>
    <row r="40" customFormat="false" ht="13.8" hidden="false" customHeight="false" outlineLevel="0" collapsed="false">
      <c r="A40" s="0" t="s">
        <v>26</v>
      </c>
      <c r="P40" s="5" t="n">
        <f aca="false">AVERAGE(P38:P39)</f>
        <v>0.97569154324416</v>
      </c>
    </row>
    <row r="41" customFormat="false" ht="13.8" hidden="false" customHeight="false" outlineLevel="0" collapsed="false"/>
    <row r="42" customFormat="false" ht="13.8" hidden="false" customHeight="false" outlineLevel="0" collapsed="false">
      <c r="A42" s="0" t="s">
        <v>59</v>
      </c>
      <c r="B42" s="0" t="s">
        <v>17</v>
      </c>
      <c r="C42" s="0" t="s">
        <v>60</v>
      </c>
      <c r="D42" s="0" t="s">
        <v>19</v>
      </c>
      <c r="E42" s="2" t="n">
        <v>44598.6979166667</v>
      </c>
      <c r="F42" s="0" t="n">
        <v>10960</v>
      </c>
      <c r="G42" s="0" t="n">
        <v>11150</v>
      </c>
      <c r="H42" s="0" t="n">
        <v>11.52</v>
      </c>
      <c r="I42" s="0" t="n">
        <v>27.95</v>
      </c>
      <c r="J42" s="0" t="n">
        <v>446500</v>
      </c>
      <c r="K42" s="0" t="n">
        <v>15.95</v>
      </c>
      <c r="L42" s="0" t="n">
        <v>15.68</v>
      </c>
      <c r="M42" s="0" t="n">
        <v>2.168</v>
      </c>
      <c r="N42" s="3" t="n">
        <f aca="false">J42/$J$13</f>
        <v>5.96207771398051</v>
      </c>
      <c r="O42" s="4" t="n">
        <f aca="false">$E$18-$E$6</f>
        <v>3.06319444450231</v>
      </c>
      <c r="P42" s="4" t="n">
        <f aca="false">LOG(N42,2)/O42</f>
        <v>0.840891829505793</v>
      </c>
    </row>
    <row r="43" customFormat="false" ht="13.8" hidden="false" customHeight="false" outlineLevel="0" collapsed="false">
      <c r="A43" s="0" t="s">
        <v>61</v>
      </c>
      <c r="B43" s="0" t="s">
        <v>17</v>
      </c>
      <c r="C43" s="0" t="s">
        <v>62</v>
      </c>
      <c r="D43" s="0" t="s">
        <v>19</v>
      </c>
      <c r="E43" s="2" t="n">
        <v>44598.6986111111</v>
      </c>
      <c r="F43" s="0" t="n">
        <v>11136</v>
      </c>
      <c r="G43" s="0" t="n">
        <v>11327</v>
      </c>
      <c r="H43" s="0" t="n">
        <v>11.52</v>
      </c>
      <c r="I43" s="0" t="n">
        <v>27.95</v>
      </c>
      <c r="J43" s="0" t="n">
        <v>439100</v>
      </c>
      <c r="K43" s="0" t="n">
        <v>15.76</v>
      </c>
      <c r="L43" s="0" t="n">
        <v>15.47</v>
      </c>
      <c r="M43" s="0" t="n">
        <v>2.206</v>
      </c>
      <c r="N43" s="3" t="n">
        <f aca="false">J43/$J$13</f>
        <v>5.86326612364802</v>
      </c>
      <c r="O43" s="4" t="n">
        <f aca="false">$E$18-$E$6</f>
        <v>3.06319444450231</v>
      </c>
      <c r="P43" s="4" t="n">
        <f aca="false">LOG(N43,2)/O43</f>
        <v>0.833020752001942</v>
      </c>
    </row>
    <row r="44" customFormat="false" ht="13.8" hidden="false" customHeight="false" outlineLevel="0" collapsed="false">
      <c r="A44" s="0" t="s">
        <v>26</v>
      </c>
      <c r="P44" s="5" t="n">
        <f aca="false">AVERAGE(P42:P43)</f>
        <v>0.836956290753867</v>
      </c>
    </row>
    <row r="45" customFormat="false" ht="13.8" hidden="false" customHeight="false" outlineLevel="0" collapsed="false">
      <c r="A45" s="0" t="s">
        <v>63</v>
      </c>
      <c r="B45" s="0" t="s">
        <v>17</v>
      </c>
      <c r="C45" s="0" t="s">
        <v>64</v>
      </c>
      <c r="D45" s="0" t="s">
        <v>19</v>
      </c>
      <c r="E45" s="2" t="n">
        <v>44598.6986111111</v>
      </c>
      <c r="F45" s="0" t="n">
        <v>11966</v>
      </c>
      <c r="G45" s="0" t="n">
        <v>12195</v>
      </c>
      <c r="H45" s="0" t="n">
        <v>11.52</v>
      </c>
      <c r="I45" s="0" t="n">
        <v>27.95</v>
      </c>
      <c r="J45" s="0" t="n">
        <v>491900</v>
      </c>
      <c r="K45" s="0" t="n">
        <v>15.84</v>
      </c>
      <c r="L45" s="0" t="n">
        <v>15.55</v>
      </c>
      <c r="M45" s="0" t="n">
        <v>2.122</v>
      </c>
      <c r="N45" s="3" t="n">
        <f aca="false">J45/$J$13</f>
        <v>6.56830017358793</v>
      </c>
      <c r="O45" s="4" t="n">
        <f aca="false">$E$18-$E$6</f>
        <v>3.06319444450231</v>
      </c>
      <c r="P45" s="4" t="n">
        <f aca="false">LOG(N45,2)/O45</f>
        <v>0.886499407557352</v>
      </c>
    </row>
    <row r="46" customFormat="false" ht="13.8" hidden="false" customHeight="false" outlineLevel="0" collapsed="false">
      <c r="A46" s="0" t="s">
        <v>65</v>
      </c>
      <c r="B46" s="0" t="s">
        <v>17</v>
      </c>
      <c r="C46" s="0" t="s">
        <v>66</v>
      </c>
      <c r="D46" s="0" t="s">
        <v>19</v>
      </c>
      <c r="E46" s="2" t="n">
        <v>44598.6993055556</v>
      </c>
      <c r="F46" s="0" t="n">
        <v>10900</v>
      </c>
      <c r="G46" s="0" t="n">
        <v>11082</v>
      </c>
      <c r="H46" s="0" t="n">
        <v>11.52</v>
      </c>
      <c r="I46" s="0" t="n">
        <v>27.95</v>
      </c>
      <c r="J46" s="0" t="n">
        <v>410700</v>
      </c>
      <c r="K46" s="0" t="n">
        <v>15.73</v>
      </c>
      <c r="L46" s="0" t="n">
        <v>15.48</v>
      </c>
      <c r="M46" s="0" t="n">
        <v>2.119</v>
      </c>
      <c r="N46" s="3" t="n">
        <f aca="false">J46/$J$13</f>
        <v>5.48404326345306</v>
      </c>
      <c r="O46" s="4" t="n">
        <f aca="false">$E$18-$E$6</f>
        <v>3.06319444450231</v>
      </c>
      <c r="P46" s="4" t="n">
        <f aca="false">LOG(N46,2)/O46</f>
        <v>0.80152925223097</v>
      </c>
    </row>
    <row r="47" customFormat="false" ht="13.8" hidden="false" customHeight="false" outlineLevel="0" collapsed="false">
      <c r="A47" s="0" t="s">
        <v>26</v>
      </c>
      <c r="P47" s="5" t="n">
        <f aca="false">AVERAGE(P45:P46)</f>
        <v>0.844014329894161</v>
      </c>
    </row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2022-02-07T01:09:17Z</dcterms:created>
  <dc:creator/>
  <dc:description/>
  <dc:language>en-US</dc:language>
  <cp:lastModifiedBy/>
  <dcterms:modified xsi:type="dcterms:W3CDTF">2022-02-06T17:23:31Z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