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tmp_data_dump/GCN2/GCN2iB+Metformin_Asp-levels/8mM-Metformin_Sal-mix/"/>
    </mc:Choice>
  </mc:AlternateContent>
  <xr:revisionPtr revIDLastSave="0" documentId="13_ncr:1_{F8A75076-1C92-034A-B284-AF5F99490E9C}" xr6:coauthVersionLast="45" xr6:coauthVersionMax="45" xr10:uidLastSave="{00000000-0000-0000-0000-000000000000}"/>
  <bookViews>
    <workbookView xWindow="240" yWindow="460" windowWidth="25780" windowHeight="12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C32" i="1"/>
  <c r="J31" i="1"/>
  <c r="C26" i="1"/>
  <c r="E25" i="1"/>
  <c r="J25" i="1"/>
  <c r="J19" i="1"/>
  <c r="C20" i="1" s="1"/>
  <c r="E19" i="1"/>
  <c r="E13" i="1"/>
  <c r="J13" i="1"/>
  <c r="J8" i="1"/>
  <c r="C14" i="1" l="1"/>
  <c r="N30" i="1"/>
  <c r="N29" i="1"/>
  <c r="N28" i="1"/>
  <c r="N24" i="1"/>
  <c r="N23" i="1"/>
  <c r="N22" i="1"/>
  <c r="N18" i="1"/>
  <c r="N17" i="1"/>
  <c r="N16" i="1"/>
  <c r="N10" i="1"/>
  <c r="N11" i="1"/>
  <c r="N12" i="1"/>
  <c r="O12" i="1" l="1"/>
  <c r="U12" i="1" s="1"/>
  <c r="V12" i="1" s="1"/>
  <c r="O30" i="1"/>
  <c r="U30" i="1" s="1"/>
  <c r="V30" i="1" s="1"/>
  <c r="O24" i="1"/>
  <c r="U24" i="1" s="1"/>
  <c r="V24" i="1" s="1"/>
  <c r="O18" i="1"/>
  <c r="U18" i="1" s="1"/>
  <c r="V18" i="1" s="1"/>
</calcChain>
</file>

<file path=xl/sharedStrings.xml><?xml version="1.0" encoding="utf-8"?>
<sst xmlns="http://schemas.openxmlformats.org/spreadsheetml/2006/main" count="98" uniqueCount="60">
  <si>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</si>
  <si>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</si>
  <si>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</si>
  <si>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</si>
  <si>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</si>
  <si>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</si>
  <si>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</si>
  <si>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</si>
  <si>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</si>
  <si>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</si>
  <si>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</si>
  <si>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</si>
  <si>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</si>
  <si>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GCN2i-2d_1</t>
  </si>
  <si>
    <t>GCN2i-2d_2</t>
  </si>
  <si>
    <t>GCN2i-2d_3</t>
  </si>
  <si>
    <t>GCN2i-6d_1</t>
  </si>
  <si>
    <t>GCN2i-6d_2</t>
  </si>
  <si>
    <t>GCN2i-6d_3</t>
  </si>
  <si>
    <t>t0_1</t>
  </si>
  <si>
    <t>t0_2</t>
  </si>
  <si>
    <t>t0_3</t>
  </si>
  <si>
    <t>t0_4</t>
  </si>
  <si>
    <t>t0_5</t>
  </si>
  <si>
    <t>t0_6</t>
  </si>
  <si>
    <t>vec-2d_1</t>
  </si>
  <si>
    <t>vec-2d_2</t>
  </si>
  <si>
    <t>vec-2d_3</t>
  </si>
  <si>
    <t>vec-6d_1</t>
  </si>
  <si>
    <t>vec-6d_2</t>
  </si>
  <si>
    <t>vec-6d_3</t>
  </si>
  <si>
    <t>GCN2iB+Metformin_Asp-levels</t>
  </si>
  <si>
    <t>GCN2iB+Metformin_Asp-levels_GCN2i-2d_1_10 Mar 2021_01.#m4</t>
  </si>
  <si>
    <t>GCN2iB+Metformin_Asp-levels_GCN2i-2d_2_10 Mar 2021_01.#m4</t>
  </si>
  <si>
    <t>GCN2iB+Metformin_Asp-levels_GCN2i-2d_3_10 Mar 2021_01.#m4</t>
  </si>
  <si>
    <t>GCN2iB+Metformin_Asp-levels_GCN2i-6d_1_14 Mar 2021_01.#m4</t>
  </si>
  <si>
    <t>GCN2iB+Metformin_Asp-levels_GCN2i-6d_2_14 Mar 2021_01.#m4</t>
  </si>
  <si>
    <t>GCN2iB+Metformin_Asp-levels_GCN2i-6d_3_14 Mar 2021_01.#m4</t>
  </si>
  <si>
    <t>GCN2iB+Metformin_Asp-levels_t0_1_ 8 Mar 2021_01.#m4</t>
  </si>
  <si>
    <t>GCN2iB+Metformin_Asp-levels_t0_2_ 8 Mar 2021_01.#m4</t>
  </si>
  <si>
    <t>GCN2iB+Metformin_Asp-levels_t0_3_ 8 Mar 2021_01.#m4</t>
  </si>
  <si>
    <t>GCN2iB+Metformin_Asp-levels_t0_4_ 8 Mar 2021_01.#m4</t>
  </si>
  <si>
    <t>GCN2iB+Metformin_Asp-levels_t0_5_ 8 Mar 2021_01.#m4</t>
  </si>
  <si>
    <t>GCN2iB+Metformin_Asp-levels_t0_6_ 8 Mar 2021_01.#m4</t>
  </si>
  <si>
    <t>GCN2iB+Metformin_Asp-levels_vec-2d_1_10 Mar 2021_01.#m4</t>
  </si>
  <si>
    <t>GCN2iB+Metformin_Asp-levels_vec-2d_2_10 Mar 2021_01.#m4</t>
  </si>
  <si>
    <t>GCN2iB+Metformin_Asp-levels_vec-2d_3_10 Mar 2021_01.#m4</t>
  </si>
  <si>
    <t>GCN2iB+Metformin_Asp-levels_vec-6d_1_14 Mar 2021_01.#m4</t>
  </si>
  <si>
    <t>GCN2iB+Metformin_Asp-levels_vec-6d_2_14 Mar 2021_01.#m4</t>
  </si>
  <si>
    <t>GCN2iB+Metformin_Asp-levels_vec-6d_3_14 Mar 2021_01.#m4</t>
  </si>
  <si>
    <t>Volumetric,  2000  uL</t>
  </si>
  <si>
    <t>Total cell vol (uL)</t>
  </si>
  <si>
    <t>Extraction vol (uL)</t>
  </si>
  <si>
    <t>Transfer</t>
  </si>
  <si>
    <t>vol after transfer</t>
  </si>
  <si>
    <t>vol dry</t>
  </si>
  <si>
    <t>vol recon</t>
  </si>
  <si>
    <t>cell vol in vial</t>
  </si>
  <si>
    <t>dil factor</t>
  </si>
  <si>
    <t>Doublings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</si>
</sst>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topLeftCell="A11" workbookViewId="0">
      <selection activeCell="E32" sqref="E32"/>
    </sheetView>
  </sheetViews>
  <sheetFormatPr baseColWidth="10" defaultColWidth="8.83203125" defaultRowHeight="15" x14ac:dyDescent="0.2"/>
  <cols>
    <col min="1" max="1" width="10.33203125" bestFit="1" customWidth="1"/>
    <col min="2" max="2" width="24.5" bestFit="1" customWidth="1"/>
    <col min="3" max="3" width="9.83203125" customWidth="1"/>
    <col min="5" max="5" width="17.6640625" bestFit="1" customWidth="1"/>
    <col min="10" max="10" width="9.6640625" bestFit="1" customWidth="1"/>
  </cols>
  <sheetData>
    <row r="1" spans="1:22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51</v>
      </c>
      <c r="O1" s="4" t="s">
        <v>10</v>
      </c>
      <c r="P1" s="5" t="s">
        <v>52</v>
      </c>
      <c r="Q1" s="6" t="s">
        <v>53</v>
      </c>
      <c r="R1" s="6" t="s">
        <v>54</v>
      </c>
      <c r="S1" t="s">
        <v>55</v>
      </c>
      <c r="T1" s="6" t="s">
        <v>56</v>
      </c>
      <c r="U1" s="6" t="s">
        <v>57</v>
      </c>
      <c r="V1" s="6" t="s">
        <v>58</v>
      </c>
    </row>
    <row r="2" spans="1:22" x14ac:dyDescent="0.2">
      <c r="A2" t="s">
        <v>19</v>
      </c>
      <c r="B2" t="s">
        <v>31</v>
      </c>
      <c r="C2" t="s">
        <v>38</v>
      </c>
      <c r="D2" t="s">
        <v>50</v>
      </c>
      <c r="E2" s="2">
        <v>44263.661805555559</v>
      </c>
      <c r="F2">
        <v>7799</v>
      </c>
      <c r="G2">
        <v>7905</v>
      </c>
      <c r="H2">
        <v>1978</v>
      </c>
      <c r="I2">
        <v>41052</v>
      </c>
      <c r="J2">
        <v>54650</v>
      </c>
      <c r="K2">
        <v>7794</v>
      </c>
      <c r="L2">
        <v>7335</v>
      </c>
      <c r="M2">
        <v>2777</v>
      </c>
      <c r="N2" s="7"/>
    </row>
    <row r="3" spans="1:22" x14ac:dyDescent="0.2">
      <c r="A3" t="s">
        <v>20</v>
      </c>
      <c r="B3" t="s">
        <v>31</v>
      </c>
      <c r="C3" t="s">
        <v>39</v>
      </c>
      <c r="D3" t="s">
        <v>50</v>
      </c>
      <c r="E3" s="2">
        <v>44263.662499999999</v>
      </c>
      <c r="F3">
        <v>8131</v>
      </c>
      <c r="G3">
        <v>8251</v>
      </c>
      <c r="H3">
        <v>1978</v>
      </c>
      <c r="I3">
        <v>41052</v>
      </c>
      <c r="J3">
        <v>55860</v>
      </c>
      <c r="K3">
        <v>8085</v>
      </c>
      <c r="L3">
        <v>7629</v>
      </c>
      <c r="M3">
        <v>2779</v>
      </c>
      <c r="N3" s="7"/>
      <c r="O3" s="7"/>
      <c r="U3" s="7"/>
      <c r="V3" s="8"/>
    </row>
    <row r="4" spans="1:22" x14ac:dyDescent="0.2">
      <c r="A4" t="s">
        <v>21</v>
      </c>
      <c r="B4" t="s">
        <v>31</v>
      </c>
      <c r="C4" t="s">
        <v>40</v>
      </c>
      <c r="D4" t="s">
        <v>50</v>
      </c>
      <c r="E4" s="2">
        <v>44263.663888888892</v>
      </c>
      <c r="F4">
        <v>7734</v>
      </c>
      <c r="G4">
        <v>7848</v>
      </c>
      <c r="H4">
        <v>1978</v>
      </c>
      <c r="I4">
        <v>41052</v>
      </c>
      <c r="J4">
        <v>54160</v>
      </c>
      <c r="K4">
        <v>8198</v>
      </c>
      <c r="L4">
        <v>7739</v>
      </c>
      <c r="M4">
        <v>2800</v>
      </c>
    </row>
    <row r="5" spans="1:22" x14ac:dyDescent="0.2">
      <c r="A5" t="s">
        <v>22</v>
      </c>
      <c r="B5" t="s">
        <v>31</v>
      </c>
      <c r="C5" t="s">
        <v>41</v>
      </c>
      <c r="D5" t="s">
        <v>50</v>
      </c>
      <c r="E5" s="2">
        <v>44263.665277777778</v>
      </c>
      <c r="F5">
        <v>7109</v>
      </c>
      <c r="G5">
        <v>7204</v>
      </c>
      <c r="H5">
        <v>1978</v>
      </c>
      <c r="I5">
        <v>40408</v>
      </c>
      <c r="J5">
        <v>49220</v>
      </c>
      <c r="K5">
        <v>8373</v>
      </c>
      <c r="L5">
        <v>7924</v>
      </c>
      <c r="M5">
        <v>2920</v>
      </c>
    </row>
    <row r="6" spans="1:22" x14ac:dyDescent="0.2">
      <c r="A6" t="s">
        <v>23</v>
      </c>
      <c r="B6" t="s">
        <v>31</v>
      </c>
      <c r="C6" t="s">
        <v>42</v>
      </c>
      <c r="D6" t="s">
        <v>50</v>
      </c>
      <c r="E6" s="2">
        <v>44263.666666666657</v>
      </c>
      <c r="F6">
        <v>7318</v>
      </c>
      <c r="G6">
        <v>7420</v>
      </c>
      <c r="H6">
        <v>1978</v>
      </c>
      <c r="I6">
        <v>40408</v>
      </c>
      <c r="J6">
        <v>51090</v>
      </c>
      <c r="K6">
        <v>8453</v>
      </c>
      <c r="L6">
        <v>7918</v>
      </c>
      <c r="M6">
        <v>3031</v>
      </c>
    </row>
    <row r="7" spans="1:22" x14ac:dyDescent="0.2">
      <c r="A7" t="s">
        <v>24</v>
      </c>
      <c r="B7" t="s">
        <v>31</v>
      </c>
      <c r="C7" t="s">
        <v>43</v>
      </c>
      <c r="D7" t="s">
        <v>50</v>
      </c>
      <c r="E7" s="2">
        <v>44263.667361111111</v>
      </c>
      <c r="F7">
        <v>7093</v>
      </c>
      <c r="G7">
        <v>7190</v>
      </c>
      <c r="H7">
        <v>1978</v>
      </c>
      <c r="I7">
        <v>41702</v>
      </c>
      <c r="J7">
        <v>49170</v>
      </c>
      <c r="K7">
        <v>8592</v>
      </c>
      <c r="L7">
        <v>8130</v>
      </c>
      <c r="M7">
        <v>3168</v>
      </c>
    </row>
    <row r="8" spans="1:22" x14ac:dyDescent="0.2">
      <c r="J8" s="9">
        <f>AVERAGE(J2:J7)</f>
        <v>52358.333333333336</v>
      </c>
    </row>
    <row r="10" spans="1:22" x14ac:dyDescent="0.2">
      <c r="A10" t="s">
        <v>25</v>
      </c>
      <c r="B10" t="s">
        <v>31</v>
      </c>
      <c r="C10" t="s">
        <v>44</v>
      </c>
      <c r="D10" t="s">
        <v>50</v>
      </c>
      <c r="E10" s="2">
        <v>44265.867361111108</v>
      </c>
      <c r="F10">
        <v>18899</v>
      </c>
      <c r="G10">
        <v>19568</v>
      </c>
      <c r="H10">
        <v>1978</v>
      </c>
      <c r="I10">
        <v>40408</v>
      </c>
      <c r="J10">
        <v>144300</v>
      </c>
      <c r="K10">
        <v>7671</v>
      </c>
      <c r="L10">
        <v>7094</v>
      </c>
      <c r="M10">
        <v>3015</v>
      </c>
      <c r="N10" s="7">
        <f t="shared" ref="N10:N12" si="0">K10*J10*0.000000001</f>
        <v>1.1069253000000001</v>
      </c>
    </row>
    <row r="11" spans="1:22" x14ac:dyDescent="0.2">
      <c r="A11" t="s">
        <v>26</v>
      </c>
      <c r="B11" t="s">
        <v>31</v>
      </c>
      <c r="C11" t="s">
        <v>45</v>
      </c>
      <c r="D11" t="s">
        <v>50</v>
      </c>
      <c r="E11" s="2">
        <v>44265.868750000001</v>
      </c>
      <c r="F11">
        <v>18332</v>
      </c>
      <c r="G11">
        <v>18987</v>
      </c>
      <c r="H11">
        <v>1978</v>
      </c>
      <c r="I11">
        <v>40408</v>
      </c>
      <c r="J11">
        <v>137900</v>
      </c>
      <c r="K11">
        <v>7607</v>
      </c>
      <c r="L11">
        <v>7089</v>
      </c>
      <c r="M11">
        <v>2962</v>
      </c>
      <c r="N11" s="7">
        <f t="shared" si="0"/>
        <v>1.0490053000000001</v>
      </c>
    </row>
    <row r="12" spans="1:22" x14ac:dyDescent="0.2">
      <c r="A12" t="s">
        <v>27</v>
      </c>
      <c r="B12" t="s">
        <v>31</v>
      </c>
      <c r="C12" t="s">
        <v>46</v>
      </c>
      <c r="D12" t="s">
        <v>50</v>
      </c>
      <c r="E12" s="2">
        <v>44265.870138888888</v>
      </c>
      <c r="F12">
        <v>18344</v>
      </c>
      <c r="G12">
        <v>19005</v>
      </c>
      <c r="H12">
        <v>1978</v>
      </c>
      <c r="I12">
        <v>40408</v>
      </c>
      <c r="J12">
        <v>138800</v>
      </c>
      <c r="K12">
        <v>7752</v>
      </c>
      <c r="L12">
        <v>7237</v>
      </c>
      <c r="M12">
        <v>2987</v>
      </c>
      <c r="N12" s="7">
        <f t="shared" si="0"/>
        <v>1.0759776000000001</v>
      </c>
      <c r="O12" s="7">
        <f>AVERAGE(N10:N12)</f>
        <v>1.0773027333333334</v>
      </c>
      <c r="P12">
        <v>1000</v>
      </c>
      <c r="Q12">
        <v>800</v>
      </c>
      <c r="R12">
        <v>850</v>
      </c>
      <c r="S12">
        <v>700</v>
      </c>
      <c r="T12">
        <v>40</v>
      </c>
      <c r="U12" s="7">
        <f>O12*(Q12/P12)*(S12/R12)</f>
        <v>0.70975238901960791</v>
      </c>
      <c r="V12" s="8">
        <f>U12/T12</f>
        <v>1.7743809725490198E-2</v>
      </c>
    </row>
    <row r="13" spans="1:22" x14ac:dyDescent="0.2">
      <c r="E13">
        <f>E10-E2</f>
        <v>2.2055555555489263</v>
      </c>
      <c r="J13" s="9">
        <f>AVERAGE(J10:J12)</f>
        <v>140333.33333333334</v>
      </c>
    </row>
    <row r="14" spans="1:22" x14ac:dyDescent="0.2">
      <c r="A14" t="s">
        <v>59</v>
      </c>
      <c r="C14">
        <f>(LOG(J13,2)-LOG(J8,2))/E13</f>
        <v>0.64490175712379638</v>
      </c>
      <c r="J14" s="9"/>
    </row>
    <row r="16" spans="1:22" x14ac:dyDescent="0.2">
      <c r="A16" t="s">
        <v>13</v>
      </c>
      <c r="B16" t="s">
        <v>31</v>
      </c>
      <c r="C16" t="s">
        <v>32</v>
      </c>
      <c r="D16" t="s">
        <v>50</v>
      </c>
      <c r="E16" s="2">
        <v>44265.882638888892</v>
      </c>
      <c r="F16">
        <v>24919</v>
      </c>
      <c r="G16">
        <v>25831</v>
      </c>
      <c r="H16">
        <v>1978</v>
      </c>
      <c r="I16">
        <v>39770</v>
      </c>
      <c r="J16">
        <v>142000</v>
      </c>
      <c r="K16">
        <v>7200</v>
      </c>
      <c r="L16">
        <v>6718</v>
      </c>
      <c r="M16">
        <v>2961</v>
      </c>
      <c r="N16" s="7">
        <f t="shared" ref="N16:N18" si="1">K16*J16*0.000000001</f>
        <v>1.0224</v>
      </c>
    </row>
    <row r="17" spans="1:22" x14ac:dyDescent="0.2">
      <c r="A17" t="s">
        <v>14</v>
      </c>
      <c r="B17" t="s">
        <v>31</v>
      </c>
      <c r="C17" t="s">
        <v>33</v>
      </c>
      <c r="D17" t="s">
        <v>50</v>
      </c>
      <c r="E17" s="2">
        <v>44265.884027777778</v>
      </c>
      <c r="F17">
        <v>24978</v>
      </c>
      <c r="G17">
        <v>25883</v>
      </c>
      <c r="H17">
        <v>1978</v>
      </c>
      <c r="I17">
        <v>39770</v>
      </c>
      <c r="J17">
        <v>132400</v>
      </c>
      <c r="K17">
        <v>7219</v>
      </c>
      <c r="L17">
        <v>6728</v>
      </c>
      <c r="M17">
        <v>3022</v>
      </c>
      <c r="N17" s="7">
        <f t="shared" si="1"/>
        <v>0.95579560000000008</v>
      </c>
    </row>
    <row r="18" spans="1:22" x14ac:dyDescent="0.2">
      <c r="A18" t="s">
        <v>15</v>
      </c>
      <c r="B18" t="s">
        <v>31</v>
      </c>
      <c r="C18" t="s">
        <v>34</v>
      </c>
      <c r="D18" t="s">
        <v>50</v>
      </c>
      <c r="E18" s="2">
        <v>44265.884722222218</v>
      </c>
      <c r="F18">
        <v>22117</v>
      </c>
      <c r="G18">
        <v>22863</v>
      </c>
      <c r="H18">
        <v>1978</v>
      </c>
      <c r="I18">
        <v>39770</v>
      </c>
      <c r="J18">
        <v>122200</v>
      </c>
      <c r="K18">
        <v>7371</v>
      </c>
      <c r="L18">
        <v>6910</v>
      </c>
      <c r="M18">
        <v>2991</v>
      </c>
      <c r="N18" s="7">
        <f t="shared" si="1"/>
        <v>0.9007362000000001</v>
      </c>
      <c r="O18" s="7">
        <f>AVERAGE(N16:N18)</f>
        <v>0.95964393333333342</v>
      </c>
      <c r="P18">
        <v>1000</v>
      </c>
      <c r="Q18">
        <v>800</v>
      </c>
      <c r="R18">
        <v>850</v>
      </c>
      <c r="S18">
        <v>700</v>
      </c>
      <c r="T18">
        <v>40</v>
      </c>
      <c r="U18" s="7">
        <f>O18*(Q18/P18)*(S18/R18)</f>
        <v>0.63223600313725492</v>
      </c>
      <c r="V18" s="8">
        <f>U18/T18</f>
        <v>1.5805900078431374E-2</v>
      </c>
    </row>
    <row r="19" spans="1:22" x14ac:dyDescent="0.2">
      <c r="E19">
        <f>E16-E2</f>
        <v>2.2208333333328483</v>
      </c>
      <c r="J19" s="9">
        <f>AVERAGE(J16:J18)</f>
        <v>132200</v>
      </c>
    </row>
    <row r="20" spans="1:22" x14ac:dyDescent="0.2">
      <c r="A20" t="s">
        <v>59</v>
      </c>
      <c r="C20">
        <f>(LOG(J19,2)-LOG(J8,2))/E19</f>
        <v>0.60168004389479934</v>
      </c>
      <c r="J20" s="9"/>
    </row>
    <row r="22" spans="1:22" x14ac:dyDescent="0.2">
      <c r="A22" t="s">
        <v>28</v>
      </c>
      <c r="B22" t="s">
        <v>31</v>
      </c>
      <c r="C22" t="s">
        <v>47</v>
      </c>
      <c r="D22" t="s">
        <v>50</v>
      </c>
      <c r="E22" s="2">
        <v>44269.645833333343</v>
      </c>
      <c r="F22">
        <v>38581</v>
      </c>
      <c r="G22">
        <v>41738</v>
      </c>
      <c r="H22">
        <v>1978</v>
      </c>
      <c r="I22">
        <v>41052</v>
      </c>
      <c r="J22">
        <v>308200</v>
      </c>
      <c r="K22">
        <v>9478</v>
      </c>
      <c r="L22">
        <v>8408</v>
      </c>
      <c r="M22">
        <v>4515</v>
      </c>
      <c r="N22" s="7">
        <f t="shared" ref="N22:N24" si="2">K22*J22*0.000000001</f>
        <v>2.9211196000000004</v>
      </c>
    </row>
    <row r="23" spans="1:22" x14ac:dyDescent="0.2">
      <c r="A23" t="s">
        <v>29</v>
      </c>
      <c r="B23" t="s">
        <v>31</v>
      </c>
      <c r="C23" t="s">
        <v>48</v>
      </c>
      <c r="D23" t="s">
        <v>50</v>
      </c>
      <c r="E23" s="2">
        <v>44269.647222222222</v>
      </c>
      <c r="F23">
        <v>42428</v>
      </c>
      <c r="G23">
        <v>46477</v>
      </c>
      <c r="H23">
        <v>1978</v>
      </c>
      <c r="I23">
        <v>41052</v>
      </c>
      <c r="J23">
        <v>354300</v>
      </c>
      <c r="K23">
        <v>9168</v>
      </c>
      <c r="L23">
        <v>8123</v>
      </c>
      <c r="M23">
        <v>4362</v>
      </c>
      <c r="N23" s="7">
        <f t="shared" si="2"/>
        <v>3.2482224000000004</v>
      </c>
    </row>
    <row r="24" spans="1:22" x14ac:dyDescent="0.2">
      <c r="A24" t="s">
        <v>30</v>
      </c>
      <c r="B24" t="s">
        <v>31</v>
      </c>
      <c r="C24" t="s">
        <v>49</v>
      </c>
      <c r="D24" t="s">
        <v>50</v>
      </c>
      <c r="E24" s="2">
        <v>44269.648611111108</v>
      </c>
      <c r="F24">
        <v>39426</v>
      </c>
      <c r="G24">
        <v>42898</v>
      </c>
      <c r="H24">
        <v>1978</v>
      </c>
      <c r="I24">
        <v>41052</v>
      </c>
      <c r="J24">
        <v>320500</v>
      </c>
      <c r="K24">
        <v>9276</v>
      </c>
      <c r="L24">
        <v>8280</v>
      </c>
      <c r="M24">
        <v>4368</v>
      </c>
      <c r="N24" s="7">
        <f t="shared" si="2"/>
        <v>2.9729580000000002</v>
      </c>
      <c r="O24" s="7">
        <f>AVERAGE(N22:N24)</f>
        <v>3.0474333333333337</v>
      </c>
      <c r="P24">
        <v>1000</v>
      </c>
      <c r="Q24">
        <v>800</v>
      </c>
      <c r="R24">
        <v>850</v>
      </c>
      <c r="S24">
        <v>300</v>
      </c>
      <c r="T24">
        <v>40</v>
      </c>
      <c r="U24" s="7">
        <f>O24*(Q24/P24)*(S24/R24)</f>
        <v>0.86045176470588247</v>
      </c>
      <c r="V24" s="8">
        <f>U24/T24</f>
        <v>2.1511294117647062E-2</v>
      </c>
    </row>
    <row r="25" spans="1:22" x14ac:dyDescent="0.2">
      <c r="E25">
        <f>E22-E2</f>
        <v>5.9840277777839219</v>
      </c>
      <c r="J25" s="9">
        <f>AVERAGE(J22:J24)</f>
        <v>327666.66666666669</v>
      </c>
    </row>
    <row r="26" spans="1:22" x14ac:dyDescent="0.2">
      <c r="A26" t="s">
        <v>59</v>
      </c>
      <c r="C26">
        <f>(LOG(J25,2)-LOG(J8,2))/E25</f>
        <v>0.44213328124984752</v>
      </c>
      <c r="J26" s="9"/>
    </row>
    <row r="28" spans="1:22" x14ac:dyDescent="0.2">
      <c r="A28" t="s">
        <v>16</v>
      </c>
      <c r="B28" t="s">
        <v>31</v>
      </c>
      <c r="C28" t="s">
        <v>35</v>
      </c>
      <c r="D28" t="s">
        <v>50</v>
      </c>
      <c r="E28" s="2">
        <v>44269.661805555559</v>
      </c>
      <c r="F28">
        <v>46942</v>
      </c>
      <c r="G28">
        <v>51533</v>
      </c>
      <c r="H28">
        <v>1978</v>
      </c>
      <c r="I28">
        <v>40408</v>
      </c>
      <c r="J28">
        <v>392800</v>
      </c>
      <c r="K28">
        <v>8604</v>
      </c>
      <c r="L28">
        <v>7559</v>
      </c>
      <c r="M28">
        <v>4255</v>
      </c>
      <c r="N28" s="7">
        <f t="shared" ref="N28:N30" si="3">K28*J28*0.000000001</f>
        <v>3.3796512000000001</v>
      </c>
    </row>
    <row r="29" spans="1:22" x14ac:dyDescent="0.2">
      <c r="A29" t="s">
        <v>17</v>
      </c>
      <c r="B29" t="s">
        <v>31</v>
      </c>
      <c r="C29" t="s">
        <v>36</v>
      </c>
      <c r="D29" t="s">
        <v>50</v>
      </c>
      <c r="E29" s="2">
        <v>44269.663194444453</v>
      </c>
      <c r="F29">
        <v>47649</v>
      </c>
      <c r="G29">
        <v>52616</v>
      </c>
      <c r="H29">
        <v>1978</v>
      </c>
      <c r="I29">
        <v>40408</v>
      </c>
      <c r="J29">
        <v>404800</v>
      </c>
      <c r="K29">
        <v>8254</v>
      </c>
      <c r="L29">
        <v>7198</v>
      </c>
      <c r="M29">
        <v>4162</v>
      </c>
      <c r="N29" s="7">
        <f t="shared" si="3"/>
        <v>3.3412192000000003</v>
      </c>
    </row>
    <row r="30" spans="1:22" x14ac:dyDescent="0.2">
      <c r="A30" t="s">
        <v>18</v>
      </c>
      <c r="B30" t="s">
        <v>31</v>
      </c>
      <c r="C30" t="s">
        <v>37</v>
      </c>
      <c r="D30" t="s">
        <v>50</v>
      </c>
      <c r="E30" s="2">
        <v>44269.664583333331</v>
      </c>
      <c r="F30">
        <v>46600</v>
      </c>
      <c r="G30">
        <v>51387</v>
      </c>
      <c r="H30">
        <v>1978</v>
      </c>
      <c r="I30">
        <v>40408</v>
      </c>
      <c r="J30">
        <v>391400</v>
      </c>
      <c r="K30">
        <v>8374</v>
      </c>
      <c r="L30">
        <v>7323</v>
      </c>
      <c r="M30">
        <v>4155</v>
      </c>
      <c r="N30" s="7">
        <f t="shared" si="3"/>
        <v>3.2775836000000003</v>
      </c>
      <c r="O30" s="7">
        <f>AVERAGE(N28:N30)</f>
        <v>3.3328180000000001</v>
      </c>
      <c r="P30">
        <v>1000</v>
      </c>
      <c r="Q30">
        <v>800</v>
      </c>
      <c r="R30">
        <v>850</v>
      </c>
      <c r="S30">
        <v>300</v>
      </c>
      <c r="T30">
        <v>40</v>
      </c>
      <c r="U30" s="7">
        <f>O30*(Q30/P30)*(S30/R30)</f>
        <v>0.94103096470588243</v>
      </c>
      <c r="V30" s="8">
        <f>U30/T30</f>
        <v>2.3525774117647062E-2</v>
      </c>
    </row>
    <row r="31" spans="1:22" x14ac:dyDescent="0.2">
      <c r="E31">
        <f>E28-E2</f>
        <v>6</v>
      </c>
      <c r="J31" s="9">
        <f>AVERAGE(J28:J30)</f>
        <v>396333.33333333331</v>
      </c>
    </row>
    <row r="32" spans="1:22" x14ac:dyDescent="0.2">
      <c r="A32" t="s">
        <v>59</v>
      </c>
      <c r="C32">
        <f>(LOG(J31,2)-LOG(J8,2))/E31</f>
        <v>0.48670387164781914</v>
      </c>
      <c r="J3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2021-04-16T18:21:14Z</dcterms:created>
  <dcterms:modified xsi:type="dcterms:W3CDTF">2021-04-16T22:28:29Z</dcterms:modified>
</cp:coreProperties>
</file>