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Desktop/WT_DKO-GOT_mito-inhib/HT1080_Rotenone/"/>
    </mc:Choice>
  </mc:AlternateContent>
  <xr:revisionPtr revIDLastSave="0" documentId="13_ncr:1_{CE03E046-E184-BE46-8D3E-75D2FCA27089}" xr6:coauthVersionLast="45" xr6:coauthVersionMax="45" xr10:uidLastSave="{00000000-0000-0000-0000-000000000000}"/>
  <bookViews>
    <workbookView xWindow="0" yWindow="2160" windowWidth="2880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2" i="1" l="1"/>
  <c r="P47" i="1"/>
  <c r="P42" i="1"/>
  <c r="P37" i="1"/>
  <c r="P25" i="1"/>
  <c r="P20" i="1"/>
  <c r="P15" i="1"/>
  <c r="P10" i="1"/>
  <c r="P51" i="1"/>
  <c r="P50" i="1"/>
  <c r="P49" i="1"/>
  <c r="P46" i="1"/>
  <c r="P45" i="1"/>
  <c r="P44" i="1"/>
  <c r="P41" i="1"/>
  <c r="P40" i="1"/>
  <c r="P39" i="1"/>
  <c r="P36" i="1"/>
  <c r="P35" i="1"/>
  <c r="P34" i="1"/>
  <c r="P24" i="1"/>
  <c r="P23" i="1"/>
  <c r="P22" i="1"/>
  <c r="P19" i="1"/>
  <c r="P18" i="1"/>
  <c r="P17" i="1"/>
  <c r="P14" i="1"/>
  <c r="P13" i="1"/>
  <c r="P12" i="1"/>
  <c r="P9" i="1"/>
  <c r="P8" i="1"/>
  <c r="P7" i="1"/>
  <c r="O51" i="1"/>
  <c r="O50" i="1"/>
  <c r="O49" i="1"/>
  <c r="O46" i="1"/>
  <c r="O45" i="1"/>
  <c r="O44" i="1"/>
  <c r="O41" i="1"/>
  <c r="O40" i="1"/>
  <c r="O39" i="1"/>
  <c r="O36" i="1"/>
  <c r="O35" i="1"/>
  <c r="O34" i="1"/>
  <c r="O24" i="1"/>
  <c r="O23" i="1"/>
  <c r="O22" i="1"/>
  <c r="O19" i="1"/>
  <c r="O18" i="1"/>
  <c r="O17" i="1"/>
  <c r="O14" i="1"/>
  <c r="O13" i="1"/>
  <c r="O12" i="1"/>
  <c r="O9" i="1"/>
  <c r="O8" i="1"/>
  <c r="O7" i="1"/>
  <c r="N51" i="1"/>
  <c r="N50" i="1"/>
  <c r="N49" i="1"/>
  <c r="N46" i="1"/>
  <c r="N45" i="1"/>
  <c r="N44" i="1"/>
  <c r="N41" i="1"/>
  <c r="N40" i="1"/>
  <c r="N39" i="1"/>
  <c r="N36" i="1"/>
  <c r="N35" i="1"/>
  <c r="N34" i="1"/>
  <c r="N7" i="1"/>
  <c r="N24" i="1"/>
  <c r="N23" i="1"/>
  <c r="N22" i="1"/>
  <c r="N19" i="1"/>
  <c r="N18" i="1"/>
  <c r="N17" i="1"/>
  <c r="N14" i="1"/>
  <c r="N13" i="1"/>
  <c r="N12" i="1"/>
  <c r="N9" i="1"/>
  <c r="N8" i="1"/>
  <c r="J52" i="1"/>
  <c r="E52" i="1"/>
  <c r="L52" i="1"/>
  <c r="K52" i="1"/>
  <c r="L47" i="1"/>
  <c r="K47" i="1"/>
  <c r="J47" i="1"/>
  <c r="E47" i="1"/>
  <c r="L42" i="1"/>
  <c r="K42" i="1"/>
  <c r="J42" i="1"/>
  <c r="E42" i="1"/>
  <c r="E37" i="1"/>
  <c r="L37" i="1"/>
  <c r="K37" i="1"/>
  <c r="J37" i="1"/>
  <c r="E32" i="1"/>
  <c r="L32" i="1"/>
  <c r="K32" i="1"/>
  <c r="J32" i="1"/>
  <c r="E25" i="1"/>
  <c r="L25" i="1"/>
  <c r="K25" i="1"/>
  <c r="J25" i="1"/>
  <c r="L20" i="1"/>
  <c r="K20" i="1"/>
  <c r="J20" i="1"/>
  <c r="E20" i="1"/>
  <c r="L15" i="1"/>
  <c r="K15" i="1"/>
  <c r="J15" i="1"/>
  <c r="E15" i="1"/>
  <c r="J10" i="1"/>
  <c r="E10" i="1"/>
  <c r="L10" i="1"/>
  <c r="K10" i="1"/>
  <c r="K5" i="1"/>
  <c r="L5" i="1"/>
  <c r="J5" i="1"/>
  <c r="E5" i="1"/>
</calcChain>
</file>

<file path=xl/sharedStrings.xml><?xml version="1.0" encoding="utf-8"?>
<sst xmlns="http://schemas.openxmlformats.org/spreadsheetml/2006/main" count="146" uniqueCount="70">
  <si>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</si>
  <si>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</si>
  <si>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</si>
  <si>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</si>
  <si>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</si>
  <si>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</si>
  <si>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</si>
  <si>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</si>
  <si>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</si>
  <si>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</si>
  <si>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</si>
  <si>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</si>
  <si>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</si>
  <si>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Pyr-Rot_1</t>
  </si>
  <si>
    <t>Pyr-Rot_2</t>
  </si>
  <si>
    <t>Pyr-Rot_3</t>
  </si>
  <si>
    <t>Pyr-Vec_1</t>
  </si>
  <si>
    <t>Pyr-Vec_2</t>
  </si>
  <si>
    <t>Pyr-Vec_3</t>
  </si>
  <si>
    <t>Vec-Rot_1</t>
  </si>
  <si>
    <t>Vec-Rot_2</t>
  </si>
  <si>
    <t>Vec-Rot_3</t>
  </si>
  <si>
    <t>Vec-Vec_1</t>
  </si>
  <si>
    <t>Vec-Vec_2</t>
  </si>
  <si>
    <t>Vec-Vec_3</t>
  </si>
  <si>
    <t>GOT-DKO_t0_1</t>
  </si>
  <si>
    <t>GOT-DKO_t0_2</t>
  </si>
  <si>
    <t>GOT-DKO_t0_3</t>
  </si>
  <si>
    <t>WT_t0_1</t>
  </si>
  <si>
    <t>WT_t0_2</t>
  </si>
  <si>
    <t>WT_t0_3</t>
  </si>
  <si>
    <t>HT1080_100nM-Rotenone_DKO</t>
  </si>
  <si>
    <t>HT1080_100nM-Rotenone</t>
  </si>
  <si>
    <t>HT1080_100nM-Rotenone_WT</t>
  </si>
  <si>
    <t>HT1080_100nM-Rotenone_DKO_Pyr-Rot_1_26 Mar 2022_01.#m4</t>
  </si>
  <si>
    <t>HT1080_100nM-Rotenone_DKO_Pyr-Rot_2_26 Mar 2022_01.#m4</t>
  </si>
  <si>
    <t>HT1080_100nM-Rotenone_DKO_Pyr-Rot_3_26 Mar 2022_01.#m4</t>
  </si>
  <si>
    <t>HT1080_100nM-Rotenone_DKO_Pyr-Vec_1_26 Mar 2022_01.#m4</t>
  </si>
  <si>
    <t>HT1080_100nM-Rotenone_DKO_Pyr-Vec_2_26 Mar 2022_01.#m4</t>
  </si>
  <si>
    <t>HT1080_100nM-Rotenone_DKO_Pyr-Vec_3_26 Mar 2022_01.#m4</t>
  </si>
  <si>
    <t>HT1080_100nM-Rotenone_DKO_Vec-Rot_1_26 Mar 2022_01.#m4</t>
  </si>
  <si>
    <t>HT1080_100nM-Rotenone_DKO_Vec-Rot_2_26 Mar 2022_01.#m4</t>
  </si>
  <si>
    <t>HT1080_100nM-Rotenone_DKO_Vec-Rot_3_26 Mar 2022_01.#m4</t>
  </si>
  <si>
    <t>HT1080_100nM-Rotenone_DKO_Vec-Vec_1_26 Mar 2022_01.#m4</t>
  </si>
  <si>
    <t>HT1080_100nM-Rotenone_DKO_Vec-Vec_2_26 Mar 2022_01.#m4</t>
  </si>
  <si>
    <t>HT1080_100nM-Rotenone_DKO_Vec-Vec_3_26 Mar 2022_01.#m4</t>
  </si>
  <si>
    <t>HT1080_100nM-Rotenone_GOT-DKO_t0_1_18 Mar 2022_01.#m4</t>
  </si>
  <si>
    <t>HT1080_100nM-Rotenone_GOT-DKO_t0_2_18 Mar 2022_01.#m4</t>
  </si>
  <si>
    <t>HT1080_100nM-Rotenone_GOT-DKO_t0_3_18 Mar 2022_01.#m4</t>
  </si>
  <si>
    <t>HT1080_100nM-Rotenone_WT_Pyr-Rot_1_26 Mar 2022_01.#m4</t>
  </si>
  <si>
    <t>HT1080_100nM-Rotenone_WT_Pyr-Rot_2_26 Mar 2022_01.#m4</t>
  </si>
  <si>
    <t>HT1080_100nM-Rotenone_WT_Pyr-Rot_3_26 Mar 2022_01.#m4</t>
  </si>
  <si>
    <t>HT1080_100nM-Rotenone_WT_Pyr-Vec_1_26 Mar 2022_01.#m4</t>
  </si>
  <si>
    <t>HT1080_100nM-Rotenone_WT_Pyr-Vec_2_26 Mar 2022_01.#m4</t>
  </si>
  <si>
    <t>HT1080_100nM-Rotenone_WT_Pyr-Vec_3_26 Mar 2022_01.#m4</t>
  </si>
  <si>
    <t>HT1080_100nM-Rotenone_WT_t0_1_18 Mar 2022_01.#m4</t>
  </si>
  <si>
    <t>HT1080_100nM-Rotenone_WT_t0_2_18 Mar 2022_01.#m4</t>
  </si>
  <si>
    <t>HT1080_100nM-Rotenone_WT_t0_3_18 Mar 2022_01.#m4</t>
  </si>
  <si>
    <t>HT1080_100nM-Rotenone_WT_Vec-Rot_1_26 Mar 2022_01.#m4</t>
  </si>
  <si>
    <t>HT1080_100nM-Rotenone_WT_Vec-Rot_2_26 Mar 2022_01.#m4</t>
  </si>
  <si>
    <t>HT1080_100nM-Rotenone_WT_Vec-Rot_3_26 Mar 2022_01.#m4</t>
  </si>
  <si>
    <t>HT1080_100nM-Rotenone_WT_Vec-Vec_1_26 Mar 2022_01.#m4</t>
  </si>
  <si>
    <t>HT1080_100nM-Rotenone_WT_Vec-Vec_2_26 Mar 2022_01.#m4</t>
  </si>
  <si>
    <t>HT1080_100nM-Rotenone_WT_Vec-Vec_3_26 Mar 2022_01.#m4</t>
  </si>
  <si>
    <t>Volumetric,  1000  uL</t>
  </si>
  <si>
    <t>Volumetric,  2000  uL</t>
  </si>
  <si>
    <t>Avg</t>
  </si>
  <si>
    <t>Delta time</t>
  </si>
  <si>
    <t>Fold cells</t>
  </si>
  <si>
    <t>Prlfr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</si>
</sst>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"/>
  <sheetViews>
    <sheetView tabSelected="1" topLeftCell="B14" workbookViewId="0">
      <selection activeCell="S25" sqref="S25"/>
    </sheetView>
  </sheetViews>
  <sheetFormatPr baseColWidth="10" defaultColWidth="8.83203125" defaultRowHeight="15" x14ac:dyDescent="0.2"/>
  <cols>
    <col min="1" max="1" width="12.5" bestFit="1" customWidth="1"/>
    <col min="2" max="2" width="25.83203125" bestFit="1" customWidth="1"/>
    <col min="5" max="5" width="17.6640625" bestFit="1" customWidth="1"/>
    <col min="10" max="10" width="11.6640625" bestFit="1" customWidth="1"/>
    <col min="11" max="12" width="10.6640625" bestFit="1" customWidth="1"/>
    <col min="14" max="14" width="9.6640625" bestFit="1" customWidth="1"/>
    <col min="15" max="15" width="8.33203125" bestFit="1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6" t="s">
        <v>67</v>
      </c>
      <c r="O1" s="6" t="s">
        <v>68</v>
      </c>
      <c r="P1" s="6" t="s">
        <v>69</v>
      </c>
    </row>
    <row r="2" spans="1:16" x14ac:dyDescent="0.2">
      <c r="A2" t="s">
        <v>28</v>
      </c>
      <c r="B2" t="s">
        <v>32</v>
      </c>
      <c r="C2" t="s">
        <v>55</v>
      </c>
      <c r="D2" t="s">
        <v>65</v>
      </c>
      <c r="E2" s="2">
        <v>44638.811111111107</v>
      </c>
      <c r="F2">
        <v>3384</v>
      </c>
      <c r="G2">
        <v>3397</v>
      </c>
      <c r="H2">
        <v>1655</v>
      </c>
      <c r="I2">
        <v>30466</v>
      </c>
      <c r="J2">
        <v>18010</v>
      </c>
      <c r="K2">
        <v>5264</v>
      </c>
      <c r="L2">
        <v>4569</v>
      </c>
      <c r="M2">
        <v>2708</v>
      </c>
    </row>
    <row r="3" spans="1:16" x14ac:dyDescent="0.2">
      <c r="A3" t="s">
        <v>29</v>
      </c>
      <c r="B3" t="s">
        <v>32</v>
      </c>
      <c r="C3" t="s">
        <v>56</v>
      </c>
      <c r="D3" t="s">
        <v>65</v>
      </c>
      <c r="E3" s="2">
        <v>44638.8125</v>
      </c>
      <c r="F3">
        <v>3609</v>
      </c>
      <c r="G3">
        <v>3625</v>
      </c>
      <c r="H3">
        <v>1655</v>
      </c>
      <c r="I3">
        <v>30466</v>
      </c>
      <c r="J3">
        <v>19430</v>
      </c>
      <c r="K3">
        <v>5161</v>
      </c>
      <c r="L3">
        <v>4544</v>
      </c>
      <c r="M3">
        <v>2670</v>
      </c>
    </row>
    <row r="4" spans="1:16" x14ac:dyDescent="0.2">
      <c r="A4" t="s">
        <v>30</v>
      </c>
      <c r="B4" t="s">
        <v>32</v>
      </c>
      <c r="C4" t="s">
        <v>57</v>
      </c>
      <c r="D4" t="s">
        <v>65</v>
      </c>
      <c r="E4" s="2">
        <v>44638.813888888893</v>
      </c>
      <c r="F4">
        <v>3123</v>
      </c>
      <c r="G4">
        <v>3135</v>
      </c>
      <c r="H4">
        <v>1655</v>
      </c>
      <c r="I4">
        <v>30466</v>
      </c>
      <c r="J4">
        <v>16690</v>
      </c>
      <c r="K4">
        <v>5364</v>
      </c>
      <c r="L4">
        <v>4679</v>
      </c>
      <c r="M4">
        <v>2685</v>
      </c>
    </row>
    <row r="5" spans="1:16" x14ac:dyDescent="0.2">
      <c r="A5" t="s">
        <v>66</v>
      </c>
      <c r="E5" s="2">
        <f>E2</f>
        <v>44638.811111111107</v>
      </c>
      <c r="J5" s="5">
        <f>AVERAGE(J2:J4)</f>
        <v>18043.333333333332</v>
      </c>
      <c r="K5" s="5">
        <f t="shared" ref="K5:L5" si="0">AVERAGE(K2:K4)</f>
        <v>5263</v>
      </c>
      <c r="L5" s="5">
        <f t="shared" si="0"/>
        <v>4597.333333333333</v>
      </c>
    </row>
    <row r="7" spans="1:16" x14ac:dyDescent="0.2">
      <c r="A7" t="s">
        <v>22</v>
      </c>
      <c r="B7" t="s">
        <v>33</v>
      </c>
      <c r="C7" t="s">
        <v>61</v>
      </c>
      <c r="D7" t="s">
        <v>64</v>
      </c>
      <c r="E7" s="2">
        <v>44646.634722222218</v>
      </c>
      <c r="F7">
        <v>11975</v>
      </c>
      <c r="G7">
        <v>12320</v>
      </c>
      <c r="H7">
        <v>1004</v>
      </c>
      <c r="I7">
        <v>30466</v>
      </c>
      <c r="J7">
        <v>741500</v>
      </c>
      <c r="K7">
        <v>4095</v>
      </c>
      <c r="L7">
        <v>3484</v>
      </c>
      <c r="M7">
        <v>2409</v>
      </c>
      <c r="N7" s="3">
        <f>E10-$E$5</f>
        <v>7.8236111111109494</v>
      </c>
      <c r="O7" s="4">
        <f>J7/$J$5</f>
        <v>41.095510807315726</v>
      </c>
      <c r="P7" s="3">
        <f>LOG(O7,2)/N7</f>
        <v>0.68522180155688017</v>
      </c>
    </row>
    <row r="8" spans="1:16" x14ac:dyDescent="0.2">
      <c r="A8" t="s">
        <v>23</v>
      </c>
      <c r="B8" t="s">
        <v>33</v>
      </c>
      <c r="C8" t="s">
        <v>62</v>
      </c>
      <c r="D8" t="s">
        <v>64</v>
      </c>
      <c r="E8" s="2">
        <v>44646.635416666657</v>
      </c>
      <c r="F8">
        <v>13163</v>
      </c>
      <c r="G8">
        <v>13595</v>
      </c>
      <c r="H8">
        <v>1004</v>
      </c>
      <c r="I8">
        <v>30466</v>
      </c>
      <c r="J8">
        <v>838300</v>
      </c>
      <c r="K8">
        <v>3940</v>
      </c>
      <c r="L8">
        <v>3358</v>
      </c>
      <c r="M8">
        <v>2249</v>
      </c>
      <c r="N8" s="3">
        <f>E10-$E$5</f>
        <v>7.8236111111109494</v>
      </c>
      <c r="O8" s="4">
        <f t="shared" ref="O8:O9" si="1">J8/$J$5</f>
        <v>46.460373175688161</v>
      </c>
      <c r="P8" s="3">
        <f>LOG(O8,2)/N8</f>
        <v>0.70784817373242526</v>
      </c>
    </row>
    <row r="9" spans="1:16" x14ac:dyDescent="0.2">
      <c r="A9" t="s">
        <v>24</v>
      </c>
      <c r="B9" t="s">
        <v>33</v>
      </c>
      <c r="C9" t="s">
        <v>63</v>
      </c>
      <c r="D9" t="s">
        <v>64</v>
      </c>
      <c r="E9" s="2">
        <v>44646.636111111111</v>
      </c>
      <c r="F9">
        <v>11602</v>
      </c>
      <c r="G9">
        <v>11950</v>
      </c>
      <c r="H9">
        <v>1004</v>
      </c>
      <c r="I9">
        <v>30466</v>
      </c>
      <c r="J9">
        <v>699500</v>
      </c>
      <c r="K9">
        <v>4303</v>
      </c>
      <c r="L9">
        <v>3653</v>
      </c>
      <c r="M9">
        <v>2660</v>
      </c>
      <c r="N9" s="3">
        <f>E10-$E$5</f>
        <v>7.8236111111109494</v>
      </c>
      <c r="O9" s="4">
        <f>J9/$J$5</f>
        <v>38.767781267319421</v>
      </c>
      <c r="P9" s="3">
        <f>LOG(O9,2)/N9</f>
        <v>0.67446939654912008</v>
      </c>
    </row>
    <row r="10" spans="1:16" x14ac:dyDescent="0.2">
      <c r="A10" t="s">
        <v>66</v>
      </c>
      <c r="E10" s="2">
        <f>$E$7</f>
        <v>44646.634722222218</v>
      </c>
      <c r="J10" s="5">
        <f>AVERAGE(J7:J9)</f>
        <v>759766.66666666663</v>
      </c>
      <c r="K10" s="5">
        <f t="shared" ref="K10" si="2">AVERAGE(K7:K9)</f>
        <v>4112.666666666667</v>
      </c>
      <c r="L10" s="5">
        <f t="shared" ref="L10" si="3">AVERAGE(L7:L9)</f>
        <v>3498.3333333333335</v>
      </c>
      <c r="P10" s="3">
        <f>AVERAGE(P7:P9)</f>
        <v>0.68917979061280843</v>
      </c>
    </row>
    <row r="12" spans="1:16" x14ac:dyDescent="0.2">
      <c r="A12" t="s">
        <v>16</v>
      </c>
      <c r="B12" t="s">
        <v>33</v>
      </c>
      <c r="C12" t="s">
        <v>52</v>
      </c>
      <c r="D12" t="s">
        <v>64</v>
      </c>
      <c r="E12" s="2">
        <v>44646.64166666667</v>
      </c>
      <c r="F12">
        <v>8340</v>
      </c>
      <c r="G12">
        <v>8519</v>
      </c>
      <c r="H12">
        <v>1004</v>
      </c>
      <c r="I12">
        <v>30466</v>
      </c>
      <c r="J12">
        <v>517000</v>
      </c>
      <c r="K12">
        <v>4554</v>
      </c>
      <c r="L12">
        <v>3804</v>
      </c>
      <c r="M12">
        <v>2936</v>
      </c>
      <c r="N12" s="3">
        <f>E15-$E$5</f>
        <v>7.8236111111109494</v>
      </c>
      <c r="O12" s="4">
        <f>J12/$J$5</f>
        <v>28.653242194716427</v>
      </c>
      <c r="P12" s="3">
        <f>LOG(O12,2)/N12</f>
        <v>0.61872023281187949</v>
      </c>
    </row>
    <row r="13" spans="1:16" x14ac:dyDescent="0.2">
      <c r="A13" t="s">
        <v>17</v>
      </c>
      <c r="B13" t="s">
        <v>33</v>
      </c>
      <c r="C13" t="s">
        <v>53</v>
      </c>
      <c r="D13" t="s">
        <v>64</v>
      </c>
      <c r="E13" s="2">
        <v>44646.642361111109</v>
      </c>
      <c r="F13">
        <v>9964</v>
      </c>
      <c r="G13">
        <v>10221</v>
      </c>
      <c r="H13">
        <v>1004</v>
      </c>
      <c r="I13">
        <v>30466</v>
      </c>
      <c r="J13">
        <v>636900</v>
      </c>
      <c r="K13">
        <v>4197</v>
      </c>
      <c r="L13">
        <v>3514</v>
      </c>
      <c r="M13">
        <v>2609</v>
      </c>
      <c r="N13" s="3">
        <f>E15-$E$5</f>
        <v>7.8236111111109494</v>
      </c>
      <c r="O13" s="4">
        <f t="shared" ref="O13:O14" si="4">J13/$J$5</f>
        <v>35.298355810086832</v>
      </c>
      <c r="P13" s="3">
        <f>LOG(O13,2)/N13</f>
        <v>0.65718106466443682</v>
      </c>
    </row>
    <row r="14" spans="1:16" x14ac:dyDescent="0.2">
      <c r="A14" t="s">
        <v>18</v>
      </c>
      <c r="B14" t="s">
        <v>33</v>
      </c>
      <c r="C14" t="s">
        <v>54</v>
      </c>
      <c r="D14" t="s">
        <v>64</v>
      </c>
      <c r="E14" s="2">
        <v>44646.643055555563</v>
      </c>
      <c r="F14">
        <v>8576</v>
      </c>
      <c r="G14">
        <v>8769</v>
      </c>
      <c r="H14">
        <v>1004</v>
      </c>
      <c r="I14">
        <v>30466</v>
      </c>
      <c r="J14">
        <v>518900</v>
      </c>
      <c r="K14">
        <v>4404</v>
      </c>
      <c r="L14">
        <v>3726</v>
      </c>
      <c r="M14">
        <v>2618</v>
      </c>
      <c r="N14" s="3">
        <f>E15-$E$5</f>
        <v>7.8236111111109494</v>
      </c>
      <c r="O14" s="4">
        <f>J14/$J$5</f>
        <v>28.758544245335305</v>
      </c>
      <c r="P14" s="3">
        <f>LOG(O14,2)/N14</f>
        <v>0.61939667943752208</v>
      </c>
    </row>
    <row r="15" spans="1:16" x14ac:dyDescent="0.2">
      <c r="A15" t="s">
        <v>66</v>
      </c>
      <c r="E15" s="2">
        <f>$E$7</f>
        <v>44646.634722222218</v>
      </c>
      <c r="J15" s="5">
        <f>AVERAGE(J12:J14)</f>
        <v>557600</v>
      </c>
      <c r="K15" s="5">
        <f t="shared" ref="K15" si="5">AVERAGE(K12:K14)</f>
        <v>4385</v>
      </c>
      <c r="L15" s="5">
        <f t="shared" ref="L15" si="6">AVERAGE(L12:L14)</f>
        <v>3681.3333333333335</v>
      </c>
      <c r="P15" s="3">
        <f>AVERAGE(P12:P14)</f>
        <v>0.63176599230461272</v>
      </c>
    </row>
    <row r="17" spans="1:16" x14ac:dyDescent="0.2">
      <c r="A17" t="s">
        <v>19</v>
      </c>
      <c r="B17" t="s">
        <v>33</v>
      </c>
      <c r="C17" t="s">
        <v>58</v>
      </c>
      <c r="D17" t="s">
        <v>64</v>
      </c>
      <c r="E17" s="2">
        <v>44646.638194444437</v>
      </c>
      <c r="F17">
        <v>4433</v>
      </c>
      <c r="G17">
        <v>4485</v>
      </c>
      <c r="H17">
        <v>1004</v>
      </c>
      <c r="I17">
        <v>30466</v>
      </c>
      <c r="J17">
        <v>194500</v>
      </c>
      <c r="K17">
        <v>5009</v>
      </c>
      <c r="L17">
        <v>4097</v>
      </c>
      <c r="M17">
        <v>3387</v>
      </c>
      <c r="N17" s="3">
        <f>E20-$E$5</f>
        <v>7.8236111111109494</v>
      </c>
      <c r="O17" s="4">
        <f>J17/$J$5</f>
        <v>10.77960465545908</v>
      </c>
      <c r="P17" s="3">
        <f>LOG(O17,2)/N17</f>
        <v>0.43844617454155893</v>
      </c>
    </row>
    <row r="18" spans="1:16" x14ac:dyDescent="0.2">
      <c r="A18" t="s">
        <v>20</v>
      </c>
      <c r="B18" t="s">
        <v>33</v>
      </c>
      <c r="C18" t="s">
        <v>59</v>
      </c>
      <c r="D18" t="s">
        <v>64</v>
      </c>
      <c r="E18" s="2">
        <v>44646.638888888891</v>
      </c>
      <c r="F18">
        <v>4915</v>
      </c>
      <c r="G18">
        <v>4973</v>
      </c>
      <c r="H18">
        <v>1004</v>
      </c>
      <c r="I18">
        <v>30466</v>
      </c>
      <c r="J18">
        <v>238800</v>
      </c>
      <c r="K18">
        <v>4777</v>
      </c>
      <c r="L18">
        <v>4011</v>
      </c>
      <c r="M18">
        <v>2943</v>
      </c>
      <c r="N18" s="3">
        <f>E20-$E$5</f>
        <v>7.8236111111109494</v>
      </c>
      <c r="O18" s="4">
        <f t="shared" ref="O18:O19" si="7">J18/$J$5</f>
        <v>13.234805098836135</v>
      </c>
      <c r="P18" s="3">
        <f>LOG(O18,2)/N18</f>
        <v>0.47628454319089403</v>
      </c>
    </row>
    <row r="19" spans="1:16" x14ac:dyDescent="0.2">
      <c r="A19" t="s">
        <v>21</v>
      </c>
      <c r="B19" t="s">
        <v>33</v>
      </c>
      <c r="C19" t="s">
        <v>60</v>
      </c>
      <c r="D19" t="s">
        <v>64</v>
      </c>
      <c r="E19" s="2">
        <v>44646.63958333333</v>
      </c>
      <c r="F19">
        <v>3784</v>
      </c>
      <c r="G19">
        <v>3819</v>
      </c>
      <c r="H19">
        <v>1004</v>
      </c>
      <c r="I19">
        <v>30466</v>
      </c>
      <c r="J19">
        <v>170200</v>
      </c>
      <c r="K19">
        <v>5297</v>
      </c>
      <c r="L19">
        <v>4377</v>
      </c>
      <c r="M19">
        <v>3468</v>
      </c>
      <c r="N19" s="3">
        <f>E20-$E$5</f>
        <v>7.8236111111109494</v>
      </c>
      <c r="O19" s="4">
        <f>J19/$J$5</f>
        <v>9.4328468501755047</v>
      </c>
      <c r="P19" s="3">
        <f>LOG(O19,2)/N19</f>
        <v>0.41383616831129638</v>
      </c>
    </row>
    <row r="20" spans="1:16" x14ac:dyDescent="0.2">
      <c r="A20" t="s">
        <v>66</v>
      </c>
      <c r="E20" s="2">
        <f>$E$7</f>
        <v>44646.634722222218</v>
      </c>
      <c r="J20" s="5">
        <f>AVERAGE(J17:J19)</f>
        <v>201166.66666666666</v>
      </c>
      <c r="K20" s="5">
        <f t="shared" ref="K20" si="8">AVERAGE(K17:K19)</f>
        <v>5027.666666666667</v>
      </c>
      <c r="L20" s="5">
        <f t="shared" ref="L20" si="9">AVERAGE(L17:L19)</f>
        <v>4161.666666666667</v>
      </c>
      <c r="P20" s="3">
        <f>AVERAGE(P17:P19)</f>
        <v>0.44285562868124978</v>
      </c>
    </row>
    <row r="22" spans="1:16" x14ac:dyDescent="0.2">
      <c r="A22" t="s">
        <v>13</v>
      </c>
      <c r="B22" t="s">
        <v>33</v>
      </c>
      <c r="C22" t="s">
        <v>49</v>
      </c>
      <c r="D22" t="s">
        <v>64</v>
      </c>
      <c r="E22" s="2">
        <v>44646.645138888889</v>
      </c>
      <c r="F22">
        <v>6598</v>
      </c>
      <c r="G22">
        <v>6705</v>
      </c>
      <c r="H22">
        <v>1004</v>
      </c>
      <c r="I22">
        <v>30466</v>
      </c>
      <c r="J22">
        <v>339500</v>
      </c>
      <c r="K22">
        <v>4410</v>
      </c>
      <c r="L22">
        <v>3769</v>
      </c>
      <c r="M22">
        <v>2637</v>
      </c>
      <c r="N22" s="3">
        <f>E25-$E$5</f>
        <v>7.8236111111109494</v>
      </c>
      <c r="O22" s="4">
        <f>J22/$J$5</f>
        <v>18.815813781636802</v>
      </c>
      <c r="P22" s="3">
        <f>LOG(O22,2)/N22</f>
        <v>0.54116618552436746</v>
      </c>
    </row>
    <row r="23" spans="1:16" x14ac:dyDescent="0.2">
      <c r="A23" t="s">
        <v>14</v>
      </c>
      <c r="B23" t="s">
        <v>33</v>
      </c>
      <c r="C23" t="s">
        <v>50</v>
      </c>
      <c r="D23" t="s">
        <v>64</v>
      </c>
      <c r="E23" s="2">
        <v>44646.646527777782</v>
      </c>
      <c r="F23">
        <v>8626</v>
      </c>
      <c r="G23">
        <v>8799</v>
      </c>
      <c r="H23">
        <v>1004</v>
      </c>
      <c r="I23">
        <v>30466</v>
      </c>
      <c r="J23">
        <v>468900</v>
      </c>
      <c r="K23">
        <v>4247</v>
      </c>
      <c r="L23">
        <v>3561</v>
      </c>
      <c r="M23">
        <v>2585</v>
      </c>
      <c r="N23" s="3">
        <f>E25-$E$5</f>
        <v>7.8236111111109494</v>
      </c>
      <c r="O23" s="4">
        <f t="shared" ref="O23:O24" si="10">J23/$J$5</f>
        <v>25.987437650101608</v>
      </c>
      <c r="P23" s="3">
        <f>LOG(O23,2)/N23</f>
        <v>0.60071269134788785</v>
      </c>
    </row>
    <row r="24" spans="1:16" x14ac:dyDescent="0.2">
      <c r="A24" t="s">
        <v>15</v>
      </c>
      <c r="B24" t="s">
        <v>33</v>
      </c>
      <c r="C24" t="s">
        <v>51</v>
      </c>
      <c r="D24" t="s">
        <v>64</v>
      </c>
      <c r="E24" s="2">
        <v>44646.646527777782</v>
      </c>
      <c r="F24">
        <v>6851</v>
      </c>
      <c r="G24">
        <v>6963</v>
      </c>
      <c r="H24">
        <v>1004</v>
      </c>
      <c r="I24">
        <v>30466</v>
      </c>
      <c r="J24">
        <v>365100</v>
      </c>
      <c r="K24">
        <v>4398</v>
      </c>
      <c r="L24">
        <v>3777</v>
      </c>
      <c r="M24">
        <v>2598</v>
      </c>
      <c r="N24" s="3">
        <f>E25-$E$5</f>
        <v>7.8236111111109494</v>
      </c>
      <c r="O24" s="4">
        <f>J24/$J$5</f>
        <v>20.234620358396455</v>
      </c>
      <c r="P24" s="3">
        <f>LOG(O24,2)/N24</f>
        <v>0.55457177187231899</v>
      </c>
    </row>
    <row r="25" spans="1:16" x14ac:dyDescent="0.2">
      <c r="A25" t="s">
        <v>66</v>
      </c>
      <c r="E25" s="2">
        <f>$E$7</f>
        <v>44646.634722222218</v>
      </c>
      <c r="J25" s="5">
        <f>AVERAGE(J22:J24)</f>
        <v>391166.66666666669</v>
      </c>
      <c r="K25" s="5">
        <f t="shared" ref="K25" si="11">AVERAGE(K22:K24)</f>
        <v>4351.666666666667</v>
      </c>
      <c r="L25" s="5">
        <f t="shared" ref="L25" si="12">AVERAGE(L22:L24)</f>
        <v>3702.3333333333335</v>
      </c>
      <c r="P25" s="3">
        <f>AVERAGE(P22:P24)</f>
        <v>0.5654835495815248</v>
      </c>
    </row>
    <row r="28" spans="1:16" x14ac:dyDescent="0.2">
      <c r="N28" s="3"/>
    </row>
    <row r="29" spans="1:16" x14ac:dyDescent="0.2">
      <c r="A29" t="s">
        <v>25</v>
      </c>
      <c r="B29" t="s">
        <v>32</v>
      </c>
      <c r="C29" t="s">
        <v>46</v>
      </c>
      <c r="D29" t="s">
        <v>65</v>
      </c>
      <c r="E29" s="2">
        <v>44638.814583333333</v>
      </c>
      <c r="F29">
        <v>2610</v>
      </c>
      <c r="G29">
        <v>2619</v>
      </c>
      <c r="H29">
        <v>1655</v>
      </c>
      <c r="I29">
        <v>30466</v>
      </c>
      <c r="J29">
        <v>17850</v>
      </c>
      <c r="K29">
        <v>4375</v>
      </c>
      <c r="L29">
        <v>3985</v>
      </c>
      <c r="M29">
        <v>1932</v>
      </c>
      <c r="N29" s="3"/>
    </row>
    <row r="30" spans="1:16" x14ac:dyDescent="0.2">
      <c r="A30" t="s">
        <v>26</v>
      </c>
      <c r="B30" t="s">
        <v>32</v>
      </c>
      <c r="C30" t="s">
        <v>47</v>
      </c>
      <c r="D30" t="s">
        <v>65</v>
      </c>
      <c r="E30" s="2">
        <v>44638.815972222219</v>
      </c>
      <c r="F30">
        <v>2569</v>
      </c>
      <c r="G30">
        <v>2578</v>
      </c>
      <c r="H30">
        <v>1655</v>
      </c>
      <c r="I30">
        <v>30466</v>
      </c>
      <c r="J30">
        <v>17970</v>
      </c>
      <c r="K30">
        <v>4336</v>
      </c>
      <c r="L30">
        <v>3945</v>
      </c>
      <c r="M30">
        <v>1790</v>
      </c>
      <c r="N30" s="3"/>
    </row>
    <row r="31" spans="1:16" x14ac:dyDescent="0.2">
      <c r="A31" t="s">
        <v>27</v>
      </c>
      <c r="B31" t="s">
        <v>32</v>
      </c>
      <c r="C31" t="s">
        <v>48</v>
      </c>
      <c r="D31" t="s">
        <v>65</v>
      </c>
      <c r="E31" s="2">
        <v>44638.817361111112</v>
      </c>
      <c r="F31">
        <v>2365</v>
      </c>
      <c r="G31">
        <v>2372</v>
      </c>
      <c r="H31">
        <v>1655</v>
      </c>
      <c r="I31">
        <v>30466</v>
      </c>
      <c r="J31">
        <v>16410</v>
      </c>
      <c r="K31">
        <v>4397</v>
      </c>
      <c r="L31">
        <v>3939</v>
      </c>
      <c r="M31">
        <v>1961</v>
      </c>
      <c r="N31" s="3"/>
    </row>
    <row r="32" spans="1:16" x14ac:dyDescent="0.2">
      <c r="A32" t="s">
        <v>66</v>
      </c>
      <c r="E32" s="2">
        <f>E5</f>
        <v>44638.811111111107</v>
      </c>
      <c r="J32" s="5">
        <f>AVERAGE(J29:J31)</f>
        <v>17410</v>
      </c>
      <c r="K32" s="5">
        <f t="shared" ref="K32" si="13">AVERAGE(K29:K31)</f>
        <v>4369.333333333333</v>
      </c>
      <c r="L32" s="5">
        <f t="shared" ref="L32" si="14">AVERAGE(L29:L31)</f>
        <v>3956.3333333333335</v>
      </c>
      <c r="N32" s="3"/>
    </row>
    <row r="33" spans="1:16" x14ac:dyDescent="0.2">
      <c r="N33" s="3"/>
    </row>
    <row r="34" spans="1:16" x14ac:dyDescent="0.2">
      <c r="A34" t="s">
        <v>22</v>
      </c>
      <c r="B34" t="s">
        <v>31</v>
      </c>
      <c r="C34" t="s">
        <v>43</v>
      </c>
      <c r="D34" t="s">
        <v>64</v>
      </c>
      <c r="E34" s="2">
        <v>44646.65347222222</v>
      </c>
      <c r="F34">
        <v>11564</v>
      </c>
      <c r="G34">
        <v>11855</v>
      </c>
      <c r="H34">
        <v>1004</v>
      </c>
      <c r="I34">
        <v>30466</v>
      </c>
      <c r="J34">
        <v>642200</v>
      </c>
      <c r="K34">
        <v>3701</v>
      </c>
      <c r="L34">
        <v>3249</v>
      </c>
      <c r="M34">
        <v>2074</v>
      </c>
      <c r="N34" s="3">
        <f>E37-$E$32</f>
        <v>7.8423611111138598</v>
      </c>
      <c r="O34" s="4">
        <f>J34/$J$32</f>
        <v>36.886846639862149</v>
      </c>
      <c r="P34" s="3">
        <f>LOG(O34,2)/N34</f>
        <v>0.66370758540889918</v>
      </c>
    </row>
    <row r="35" spans="1:16" x14ac:dyDescent="0.2">
      <c r="A35" t="s">
        <v>23</v>
      </c>
      <c r="B35" t="s">
        <v>31</v>
      </c>
      <c r="C35" t="s">
        <v>44</v>
      </c>
      <c r="D35" t="s">
        <v>64</v>
      </c>
      <c r="E35" s="2">
        <v>44646.654166666667</v>
      </c>
      <c r="F35">
        <v>13753</v>
      </c>
      <c r="G35">
        <v>14175</v>
      </c>
      <c r="H35">
        <v>1004</v>
      </c>
      <c r="I35">
        <v>30466</v>
      </c>
      <c r="J35">
        <v>800400</v>
      </c>
      <c r="K35">
        <v>3341</v>
      </c>
      <c r="L35">
        <v>2983</v>
      </c>
      <c r="M35">
        <v>1671</v>
      </c>
      <c r="N35" s="3">
        <f>E37-$E$32</f>
        <v>7.8423611111138598</v>
      </c>
      <c r="O35" s="4">
        <f t="shared" ref="O35:O36" si="15">J35/$J$32</f>
        <v>45.973578403216543</v>
      </c>
      <c r="P35" s="3">
        <f>LOG(O35,2)/N35</f>
        <v>0.70421815329511173</v>
      </c>
    </row>
    <row r="36" spans="1:16" x14ac:dyDescent="0.2">
      <c r="A36" t="s">
        <v>24</v>
      </c>
      <c r="B36" t="s">
        <v>31</v>
      </c>
      <c r="C36" t="s">
        <v>45</v>
      </c>
      <c r="D36" t="s">
        <v>64</v>
      </c>
      <c r="E36" s="2">
        <v>44646.654861111107</v>
      </c>
      <c r="F36">
        <v>11035</v>
      </c>
      <c r="G36">
        <v>11313</v>
      </c>
      <c r="H36">
        <v>1004</v>
      </c>
      <c r="I36">
        <v>30466</v>
      </c>
      <c r="J36">
        <v>603300</v>
      </c>
      <c r="K36">
        <v>3699</v>
      </c>
      <c r="L36">
        <v>3226</v>
      </c>
      <c r="M36">
        <v>2013</v>
      </c>
      <c r="N36" s="3">
        <f>E37-$E$32</f>
        <v>7.8423611111138598</v>
      </c>
      <c r="O36" s="4">
        <f>J36/$J$32</f>
        <v>34.652498564043654</v>
      </c>
      <c r="P36" s="3">
        <f>LOG(O36,2)/N36</f>
        <v>0.65221269484953559</v>
      </c>
    </row>
    <row r="37" spans="1:16" x14ac:dyDescent="0.2">
      <c r="A37" t="s">
        <v>66</v>
      </c>
      <c r="E37" s="2">
        <f>$E$34</f>
        <v>44646.65347222222</v>
      </c>
      <c r="J37" s="5">
        <f>AVERAGE(J34:J36)</f>
        <v>681966.66666666663</v>
      </c>
      <c r="K37" s="5">
        <f t="shared" ref="K37" si="16">AVERAGE(K34:K36)</f>
        <v>3580.3333333333335</v>
      </c>
      <c r="L37" s="5">
        <f t="shared" ref="L37" si="17">AVERAGE(L34:L36)</f>
        <v>3152.6666666666665</v>
      </c>
      <c r="N37" s="3"/>
      <c r="P37" s="3">
        <f>AVERAGE(P34:P36)</f>
        <v>0.67337947785118224</v>
      </c>
    </row>
    <row r="38" spans="1:16" x14ac:dyDescent="0.2">
      <c r="N38" s="3"/>
    </row>
    <row r="39" spans="1:16" x14ac:dyDescent="0.2">
      <c r="A39" t="s">
        <v>16</v>
      </c>
      <c r="B39" t="s">
        <v>31</v>
      </c>
      <c r="C39" t="s">
        <v>37</v>
      </c>
      <c r="D39" t="s">
        <v>64</v>
      </c>
      <c r="E39" s="2">
        <v>44646.660416666673</v>
      </c>
      <c r="F39">
        <v>10119</v>
      </c>
      <c r="G39">
        <v>10375</v>
      </c>
      <c r="H39">
        <v>1004</v>
      </c>
      <c r="I39">
        <v>30466</v>
      </c>
      <c r="J39">
        <v>677500</v>
      </c>
      <c r="K39">
        <v>3664</v>
      </c>
      <c r="L39">
        <v>3214</v>
      </c>
      <c r="M39">
        <v>1994</v>
      </c>
      <c r="N39" s="3">
        <f>E42-$E$32</f>
        <v>7.8423611111138598</v>
      </c>
      <c r="O39" s="4">
        <f>J39/$J$32</f>
        <v>38.914417001723145</v>
      </c>
      <c r="P39" s="3">
        <f>LOG(O39,2)/N39</f>
        <v>0.67355134040934461</v>
      </c>
    </row>
    <row r="40" spans="1:16" x14ac:dyDescent="0.2">
      <c r="A40" t="s">
        <v>17</v>
      </c>
      <c r="B40" t="s">
        <v>31</v>
      </c>
      <c r="C40" t="s">
        <v>38</v>
      </c>
      <c r="D40" t="s">
        <v>64</v>
      </c>
      <c r="E40" s="2">
        <v>44646.661111111112</v>
      </c>
      <c r="F40">
        <v>12451</v>
      </c>
      <c r="G40">
        <v>12830</v>
      </c>
      <c r="H40">
        <v>1004</v>
      </c>
      <c r="I40">
        <v>30466</v>
      </c>
      <c r="J40">
        <v>843100</v>
      </c>
      <c r="K40">
        <v>3323</v>
      </c>
      <c r="L40">
        <v>2934</v>
      </c>
      <c r="M40">
        <v>1723</v>
      </c>
      <c r="N40" s="3">
        <f>E42-$E$32</f>
        <v>7.8423611111138598</v>
      </c>
      <c r="O40" s="4">
        <f t="shared" ref="O40:O41" si="18">J40/$J$32</f>
        <v>48.426191843767953</v>
      </c>
      <c r="P40" s="3">
        <f>LOG(O40,2)/N40</f>
        <v>0.71377937993506646</v>
      </c>
    </row>
    <row r="41" spans="1:16" x14ac:dyDescent="0.2">
      <c r="A41" t="s">
        <v>18</v>
      </c>
      <c r="B41" t="s">
        <v>31</v>
      </c>
      <c r="C41" t="s">
        <v>39</v>
      </c>
      <c r="D41" t="s">
        <v>64</v>
      </c>
      <c r="E41" s="2">
        <v>44646.661111111112</v>
      </c>
      <c r="F41">
        <v>11491</v>
      </c>
      <c r="G41">
        <v>11826</v>
      </c>
      <c r="H41">
        <v>1004</v>
      </c>
      <c r="I41">
        <v>30466</v>
      </c>
      <c r="J41">
        <v>768400</v>
      </c>
      <c r="K41">
        <v>3566</v>
      </c>
      <c r="L41">
        <v>3152</v>
      </c>
      <c r="M41">
        <v>1837</v>
      </c>
      <c r="N41" s="3">
        <f>E42-$E$32</f>
        <v>7.8423611111138598</v>
      </c>
      <c r="O41" s="4">
        <f>J41/$J$32</f>
        <v>44.135554279149915</v>
      </c>
      <c r="P41" s="3">
        <f>LOG(O41,2)/N41</f>
        <v>0.69671229537729717</v>
      </c>
    </row>
    <row r="42" spans="1:16" x14ac:dyDescent="0.2">
      <c r="A42" t="s">
        <v>66</v>
      </c>
      <c r="E42" s="2">
        <f>$E$34</f>
        <v>44646.65347222222</v>
      </c>
      <c r="J42" s="5">
        <f>AVERAGE(J39:J41)</f>
        <v>763000</v>
      </c>
      <c r="K42" s="5">
        <f t="shared" ref="K42" si="19">AVERAGE(K39:K41)</f>
        <v>3517.6666666666665</v>
      </c>
      <c r="L42" s="5">
        <f t="shared" ref="L42" si="20">AVERAGE(L39:L41)</f>
        <v>3100</v>
      </c>
      <c r="N42" s="3"/>
      <c r="P42" s="3">
        <f>AVERAGE(P39:P41)</f>
        <v>0.69468100524056942</v>
      </c>
    </row>
    <row r="43" spans="1:16" x14ac:dyDescent="0.2">
      <c r="N43" s="3"/>
    </row>
    <row r="44" spans="1:16" x14ac:dyDescent="0.2">
      <c r="A44" t="s">
        <v>19</v>
      </c>
      <c r="B44" t="s">
        <v>31</v>
      </c>
      <c r="C44" t="s">
        <v>40</v>
      </c>
      <c r="D44" t="s">
        <v>64</v>
      </c>
      <c r="E44" s="2">
        <v>44646.656944444447</v>
      </c>
      <c r="F44">
        <v>3399</v>
      </c>
      <c r="G44">
        <v>3430</v>
      </c>
      <c r="H44">
        <v>1004</v>
      </c>
      <c r="I44">
        <v>30466</v>
      </c>
      <c r="J44">
        <v>141700</v>
      </c>
      <c r="K44">
        <v>4879</v>
      </c>
      <c r="L44">
        <v>4300</v>
      </c>
      <c r="M44">
        <v>2913</v>
      </c>
      <c r="N44" s="3">
        <f>E47-$E$32</f>
        <v>7.8423611111138598</v>
      </c>
      <c r="O44" s="4">
        <f>J44/$J$32</f>
        <v>8.1390005743825391</v>
      </c>
      <c r="P44" s="3">
        <f>LOG(O44,2)/N44</f>
        <v>0.38570675429209572</v>
      </c>
    </row>
    <row r="45" spans="1:16" x14ac:dyDescent="0.2">
      <c r="A45" t="s">
        <v>20</v>
      </c>
      <c r="B45" t="s">
        <v>31</v>
      </c>
      <c r="C45" t="s">
        <v>41</v>
      </c>
      <c r="D45" t="s">
        <v>64</v>
      </c>
      <c r="E45" s="2">
        <v>44646.657638888893</v>
      </c>
      <c r="F45">
        <v>3688</v>
      </c>
      <c r="G45">
        <v>3720</v>
      </c>
      <c r="H45">
        <v>1004</v>
      </c>
      <c r="I45">
        <v>30466</v>
      </c>
      <c r="J45">
        <v>179800</v>
      </c>
      <c r="K45">
        <v>4910</v>
      </c>
      <c r="L45">
        <v>4263</v>
      </c>
      <c r="M45">
        <v>2898</v>
      </c>
      <c r="N45" s="3">
        <f>E47-$E$32</f>
        <v>7.8423611111138598</v>
      </c>
      <c r="O45" s="4">
        <f t="shared" ref="O45:O46" si="21">J45/$J$32</f>
        <v>10.327398047099368</v>
      </c>
      <c r="P45" s="3">
        <f>LOG(O45,2)/N45</f>
        <v>0.42951413037805014</v>
      </c>
    </row>
    <row r="46" spans="1:16" x14ac:dyDescent="0.2">
      <c r="A46" t="s">
        <v>21</v>
      </c>
      <c r="B46" t="s">
        <v>31</v>
      </c>
      <c r="C46" t="s">
        <v>42</v>
      </c>
      <c r="D46" t="s">
        <v>64</v>
      </c>
      <c r="E46" s="2">
        <v>44646.657638888893</v>
      </c>
      <c r="F46">
        <v>2939</v>
      </c>
      <c r="G46">
        <v>2959</v>
      </c>
      <c r="H46">
        <v>1004</v>
      </c>
      <c r="I46">
        <v>30466</v>
      </c>
      <c r="J46">
        <v>129500</v>
      </c>
      <c r="K46">
        <v>5301</v>
      </c>
      <c r="L46">
        <v>4537</v>
      </c>
      <c r="M46">
        <v>3213</v>
      </c>
      <c r="N46" s="3">
        <f>E47-$E$32</f>
        <v>7.8423611111138598</v>
      </c>
      <c r="O46" s="4">
        <f>J46/$J$32</f>
        <v>7.4382538770821371</v>
      </c>
      <c r="P46" s="3">
        <f>LOG(O46,2)/N46</f>
        <v>0.36914443861907326</v>
      </c>
    </row>
    <row r="47" spans="1:16" x14ac:dyDescent="0.2">
      <c r="A47" t="s">
        <v>66</v>
      </c>
      <c r="E47" s="2">
        <f>$E$34</f>
        <v>44646.65347222222</v>
      </c>
      <c r="J47" s="5">
        <f>AVERAGE(J44:J46)</f>
        <v>150333.33333333334</v>
      </c>
      <c r="K47" s="5">
        <f t="shared" ref="K47" si="22">AVERAGE(K44:K46)</f>
        <v>5030</v>
      </c>
      <c r="L47" s="5">
        <f t="shared" ref="L47" si="23">AVERAGE(L44:L46)</f>
        <v>4366.666666666667</v>
      </c>
      <c r="N47" s="3"/>
      <c r="P47" s="3">
        <f>AVERAGE(P44:P46)</f>
        <v>0.39478844109640637</v>
      </c>
    </row>
    <row r="48" spans="1:16" x14ac:dyDescent="0.2">
      <c r="N48" s="3"/>
    </row>
    <row r="49" spans="1:16" x14ac:dyDescent="0.2">
      <c r="A49" t="s">
        <v>13</v>
      </c>
      <c r="B49" t="s">
        <v>31</v>
      </c>
      <c r="C49" t="s">
        <v>34</v>
      </c>
      <c r="D49" t="s">
        <v>64</v>
      </c>
      <c r="E49" s="2">
        <v>44646.663888888892</v>
      </c>
      <c r="F49">
        <v>4985</v>
      </c>
      <c r="G49">
        <v>5049</v>
      </c>
      <c r="H49">
        <v>1004</v>
      </c>
      <c r="I49">
        <v>30466</v>
      </c>
      <c r="J49">
        <v>241500</v>
      </c>
      <c r="K49">
        <v>4502</v>
      </c>
      <c r="L49">
        <v>3991</v>
      </c>
      <c r="M49">
        <v>2519</v>
      </c>
      <c r="N49" s="3">
        <f>E52-$E$32</f>
        <v>7.8423611111138598</v>
      </c>
      <c r="O49" s="4">
        <f>J49/$J$32</f>
        <v>13.871338311315336</v>
      </c>
      <c r="P49" s="3">
        <f>LOG(O49,2)/N49</f>
        <v>0.48378734761176101</v>
      </c>
    </row>
    <row r="50" spans="1:16" x14ac:dyDescent="0.2">
      <c r="A50" t="s">
        <v>14</v>
      </c>
      <c r="B50" t="s">
        <v>31</v>
      </c>
      <c r="C50" t="s">
        <v>35</v>
      </c>
      <c r="D50" t="s">
        <v>64</v>
      </c>
      <c r="E50" s="2">
        <v>44646.664583333331</v>
      </c>
      <c r="F50">
        <v>5570</v>
      </c>
      <c r="G50">
        <v>5645</v>
      </c>
      <c r="H50">
        <v>1004</v>
      </c>
      <c r="I50">
        <v>30466</v>
      </c>
      <c r="J50">
        <v>310600</v>
      </c>
      <c r="K50">
        <v>4339</v>
      </c>
      <c r="L50">
        <v>3857</v>
      </c>
      <c r="M50">
        <v>2236</v>
      </c>
      <c r="N50" s="3">
        <f>E52-$E$32</f>
        <v>7.8423611111138598</v>
      </c>
      <c r="O50" s="4">
        <f t="shared" ref="O50:O51" si="24">J50/$J$32</f>
        <v>17.840321654221711</v>
      </c>
      <c r="P50" s="3">
        <f>LOG(O50,2)/N50</f>
        <v>0.53007884522587723</v>
      </c>
    </row>
    <row r="51" spans="1:16" x14ac:dyDescent="0.2">
      <c r="A51" t="s">
        <v>15</v>
      </c>
      <c r="B51" t="s">
        <v>31</v>
      </c>
      <c r="C51" t="s">
        <v>36</v>
      </c>
      <c r="D51" t="s">
        <v>64</v>
      </c>
      <c r="E51" s="2">
        <v>44646.664583333331</v>
      </c>
      <c r="F51">
        <v>4661</v>
      </c>
      <c r="G51">
        <v>4714</v>
      </c>
      <c r="H51">
        <v>1004</v>
      </c>
      <c r="I51">
        <v>30466</v>
      </c>
      <c r="J51">
        <v>243700</v>
      </c>
      <c r="K51">
        <v>4589</v>
      </c>
      <c r="L51">
        <v>3976</v>
      </c>
      <c r="M51">
        <v>2584</v>
      </c>
      <c r="N51" s="3">
        <f>E52-$E$32</f>
        <v>7.8423611111138598</v>
      </c>
      <c r="O51" s="4">
        <f>J51/$J$32</f>
        <v>13.997702469844917</v>
      </c>
      <c r="P51" s="3">
        <f>LOG(O51,2)/N51</f>
        <v>0.48545560310456964</v>
      </c>
    </row>
    <row r="52" spans="1:16" x14ac:dyDescent="0.2">
      <c r="A52" t="s">
        <v>66</v>
      </c>
      <c r="E52" s="2">
        <f>$E$34</f>
        <v>44646.65347222222</v>
      </c>
      <c r="J52" s="5">
        <f>AVERAGE(J49:J51)</f>
        <v>265266.66666666669</v>
      </c>
      <c r="K52" s="5">
        <f t="shared" ref="K52" si="25">AVERAGE(K49:K51)</f>
        <v>4476.666666666667</v>
      </c>
      <c r="L52" s="5">
        <f t="shared" ref="L52" si="26">AVERAGE(L49:L51)</f>
        <v>3941.3333333333335</v>
      </c>
      <c r="P52" s="3">
        <f>AVERAGE(P49:P51)</f>
        <v>0.49977393198073594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2022-03-26T23:03:23Z</dcterms:created>
  <dcterms:modified xsi:type="dcterms:W3CDTF">2022-03-26T23:33:28Z</dcterms:modified>
</cp:coreProperties>
</file>