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rdav/Google Drive/MCB/Sullivan_lab/tRNA-charge-seq/projects/alignment-opti/plots_pub/"/>
    </mc:Choice>
  </mc:AlternateContent>
  <xr:revisionPtr revIDLastSave="0" documentId="13_ncr:1_{F00A1A4D-2B67-1942-84FB-C1A69214916F}" xr6:coauthVersionLast="47" xr6:coauthVersionMax="47" xr10:uidLastSave="{00000000-0000-0000-0000-000000000000}"/>
  <bookViews>
    <workbookView xWindow="820" yWindow="2020" windowWidth="27940" windowHeight="13520" activeTab="2" xr2:uid="{00000000-000D-0000-FFFF-FFFF00000000}"/>
  </bookViews>
  <sheets>
    <sheet name="SWalign" sheetId="2" r:id="rId1"/>
    <sheet name="mim-tRNAseq" sheetId="3" r:id="rId2"/>
    <sheet name="Comparison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4" l="1"/>
  <c r="E14" i="4"/>
  <c r="C14" i="4"/>
  <c r="B14" i="4"/>
  <c r="F13" i="4"/>
  <c r="E13" i="4"/>
  <c r="C13" i="4"/>
  <c r="B13" i="4"/>
  <c r="P3" i="3"/>
  <c r="Q3" i="3"/>
  <c r="R3" i="3"/>
  <c r="R4" i="3"/>
  <c r="R5" i="3"/>
  <c r="R14" i="3" s="1"/>
  <c r="R6" i="3"/>
  <c r="R7" i="3"/>
  <c r="R8" i="3"/>
  <c r="R9" i="3"/>
  <c r="R10" i="3"/>
  <c r="R11" i="3"/>
  <c r="Q4" i="3"/>
  <c r="Q13" i="3" s="1"/>
  <c r="Q5" i="3"/>
  <c r="Q6" i="3"/>
  <c r="Q7" i="3"/>
  <c r="Q8" i="3"/>
  <c r="Q9" i="3"/>
  <c r="Q10" i="3"/>
  <c r="Q11" i="3"/>
  <c r="P4" i="3"/>
  <c r="P5" i="3"/>
  <c r="P6" i="3"/>
  <c r="P7" i="3"/>
  <c r="P8" i="3"/>
  <c r="P9" i="3"/>
  <c r="P10" i="3"/>
  <c r="P11" i="3"/>
  <c r="F13" i="3"/>
  <c r="N11" i="3"/>
  <c r="M11" i="3"/>
  <c r="L11" i="3"/>
  <c r="N10" i="3"/>
  <c r="M10" i="3"/>
  <c r="L10" i="3"/>
  <c r="N9" i="3"/>
  <c r="M9" i="3"/>
  <c r="L9" i="3"/>
  <c r="N8" i="3"/>
  <c r="M8" i="3"/>
  <c r="L8" i="3"/>
  <c r="N7" i="3"/>
  <c r="M7" i="3"/>
  <c r="L7" i="3"/>
  <c r="N6" i="3"/>
  <c r="M6" i="3"/>
  <c r="L6" i="3"/>
  <c r="N5" i="3"/>
  <c r="M5" i="3"/>
  <c r="L5" i="3"/>
  <c r="N4" i="3"/>
  <c r="M4" i="3"/>
  <c r="L4" i="3"/>
  <c r="N3" i="3"/>
  <c r="M3" i="3"/>
  <c r="L3" i="3"/>
  <c r="F14" i="3"/>
  <c r="G14" i="3"/>
  <c r="E14" i="3"/>
  <c r="G13" i="3"/>
  <c r="E1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G3" i="3"/>
  <c r="F3" i="3"/>
  <c r="E3" i="3"/>
  <c r="E4" i="3"/>
  <c r="E5" i="3"/>
  <c r="E6" i="3"/>
  <c r="E7" i="3"/>
  <c r="E8" i="3"/>
  <c r="E9" i="3"/>
  <c r="E10" i="3"/>
  <c r="E11" i="3"/>
  <c r="C14" i="2"/>
  <c r="D14" i="2"/>
  <c r="B14" i="2"/>
  <c r="C13" i="2"/>
  <c r="D13" i="2"/>
  <c r="B13" i="2"/>
  <c r="R13" i="3" l="1"/>
  <c r="P13" i="3"/>
  <c r="P14" i="3"/>
  <c r="Q14" i="3"/>
  <c r="L13" i="3"/>
  <c r="M13" i="3"/>
  <c r="L14" i="3"/>
  <c r="M14" i="3"/>
  <c r="N14" i="3"/>
  <c r="N13" i="3"/>
</calcChain>
</file>

<file path=xl/sharedStrings.xml><?xml version="1.0" encoding="utf-8"?>
<sst xmlns="http://schemas.openxmlformats.org/spreadsheetml/2006/main" count="64" uniqueCount="27">
  <si>
    <t>S1</t>
  </si>
  <si>
    <t>S2</t>
  </si>
  <si>
    <t>S3</t>
  </si>
  <si>
    <t>S4</t>
  </si>
  <si>
    <t>S5</t>
  </si>
  <si>
    <t>S6</t>
  </si>
  <si>
    <t>S7</t>
  </si>
  <si>
    <t>S8</t>
  </si>
  <si>
    <t>S9</t>
  </si>
  <si>
    <t>Sample</t>
  </si>
  <si>
    <t>Mapping (%)</t>
  </si>
  <si>
    <t>Single annotation (%)</t>
  </si>
  <si>
    <t>Multiple codons (%)</t>
  </si>
  <si>
    <t>Avg.</t>
  </si>
  <si>
    <t>Std.</t>
  </si>
  <si>
    <t>Improvement</t>
  </si>
  <si>
    <t>Uniquely mapped</t>
  </si>
  <si>
    <t>Multi-mapped</t>
  </si>
  <si>
    <t>Unmapped</t>
  </si>
  <si>
    <t>"--min-cov 0.0005 --max-mismatches 0.075 --remap-mismatches 0.05"</t>
  </si>
  <si>
    <t>Unique (%)</t>
  </si>
  <si>
    <t>Multi (%)</t>
  </si>
  <si>
    <t>Unmapped (%)</t>
  </si>
  <si>
    <t>"--min-cov 0.0005 --max-mismatches 0.1 --remap-mismatches 0.1"</t>
  </si>
  <si>
    <t>Swalign (masked)</t>
  </si>
  <si>
    <t>mim-tRNAseq (--min-cov 0.0005 --max-mismatches 0.1 --remap-mismatches 0.1)</t>
  </si>
  <si>
    <t>With masking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</si>
</sst>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4F2A0-DAEF-D642-B694-E215BE477833}">
  <dimension ref="A1:G14"/>
  <sheetViews>
    <sheetView zoomScale="93" workbookViewId="0">
      <selection activeCell="C3" sqref="C3:C11"/>
    </sheetView>
  </sheetViews>
  <sheetFormatPr baseColWidth="10" defaultRowHeight="15" x14ac:dyDescent="0.2"/>
  <cols>
    <col min="2" max="4" width="17.1640625" customWidth="1"/>
  </cols>
  <sheetData>
    <row r="1" spans="1:7" x14ac:dyDescent="0.2">
      <c r="B1" s="6" t="s">
        <v>26</v>
      </c>
      <c r="C1" s="6"/>
      <c r="D1" s="6"/>
    </row>
    <row r="2" spans="1:7" x14ac:dyDescent="0.2">
      <c r="A2" s="4" t="s">
        <v>9</v>
      </c>
      <c r="B2" s="1" t="s">
        <v>10</v>
      </c>
      <c r="C2" s="1" t="s">
        <v>11</v>
      </c>
      <c r="D2" s="1" t="s">
        <v>12</v>
      </c>
    </row>
    <row r="3" spans="1:7" x14ac:dyDescent="0.2">
      <c r="A3" t="s">
        <v>0</v>
      </c>
      <c r="B3" s="2">
        <v>98.942082259196596</v>
      </c>
      <c r="C3" s="2">
        <v>75.814933057802506</v>
      </c>
      <c r="D3" s="2">
        <v>2.01771363287846</v>
      </c>
      <c r="G3" s="2"/>
    </row>
    <row r="4" spans="1:7" x14ac:dyDescent="0.2">
      <c r="A4" t="s">
        <v>1</v>
      </c>
      <c r="B4" s="2">
        <v>98.629287719318725</v>
      </c>
      <c r="C4" s="2">
        <v>74.648564698670512</v>
      </c>
      <c r="D4" s="2">
        <v>2.2343902920689782</v>
      </c>
      <c r="G4" s="2"/>
    </row>
    <row r="5" spans="1:7" x14ac:dyDescent="0.2">
      <c r="A5" t="s">
        <v>2</v>
      </c>
      <c r="B5" s="2">
        <v>98.96958740810993</v>
      </c>
      <c r="C5" s="2">
        <v>75.727921568985892</v>
      </c>
      <c r="D5" s="2">
        <v>2.107330800008226</v>
      </c>
      <c r="G5" s="2"/>
    </row>
    <row r="6" spans="1:7" x14ac:dyDescent="0.2">
      <c r="A6" t="s">
        <v>3</v>
      </c>
      <c r="B6" s="2">
        <v>98.875669676345282</v>
      </c>
      <c r="C6" s="2">
        <v>75.183197007632657</v>
      </c>
      <c r="D6" s="2">
        <v>2.205738633823632</v>
      </c>
      <c r="G6" s="2"/>
    </row>
    <row r="7" spans="1:7" x14ac:dyDescent="0.2">
      <c r="A7" t="s">
        <v>4</v>
      </c>
      <c r="B7" s="2">
        <v>98.298823142200646</v>
      </c>
      <c r="C7" s="2">
        <v>72.705550581915844</v>
      </c>
      <c r="D7" s="2">
        <v>2.2939421068337809</v>
      </c>
      <c r="G7" s="2"/>
    </row>
    <row r="8" spans="1:7" x14ac:dyDescent="0.2">
      <c r="A8" t="s">
        <v>5</v>
      </c>
      <c r="B8" s="2">
        <v>98.85419562862846</v>
      </c>
      <c r="C8" s="2">
        <v>75.415655022991231</v>
      </c>
      <c r="D8" s="2">
        <v>2.060683403236665</v>
      </c>
      <c r="G8" s="2"/>
    </row>
    <row r="9" spans="1:7" x14ac:dyDescent="0.2">
      <c r="A9" t="s">
        <v>6</v>
      </c>
      <c r="B9" s="2">
        <v>98.677148375316747</v>
      </c>
      <c r="C9" s="2">
        <v>75.172818110131828</v>
      </c>
      <c r="D9" s="2">
        <v>1.97577658416707</v>
      </c>
      <c r="G9" s="2"/>
    </row>
    <row r="10" spans="1:7" x14ac:dyDescent="0.2">
      <c r="A10" t="s">
        <v>7</v>
      </c>
      <c r="B10" s="2">
        <v>98.726122273942266</v>
      </c>
      <c r="C10" s="2">
        <v>74.542812545631762</v>
      </c>
      <c r="D10" s="2">
        <v>2.0543189987870192</v>
      </c>
      <c r="G10" s="2"/>
    </row>
    <row r="11" spans="1:7" x14ac:dyDescent="0.2">
      <c r="A11" t="s">
        <v>8</v>
      </c>
      <c r="B11" s="2">
        <v>98.260252892245049</v>
      </c>
      <c r="C11" s="2">
        <v>72.676471306628443</v>
      </c>
      <c r="D11" s="2">
        <v>2.237389879020895</v>
      </c>
      <c r="G11" s="2"/>
    </row>
    <row r="13" spans="1:7" x14ac:dyDescent="0.2">
      <c r="A13" t="s">
        <v>14</v>
      </c>
      <c r="B13" s="3">
        <f>_xlfn.STDEV.P(B3:B11)</f>
        <v>0.2462939177639456</v>
      </c>
      <c r="C13" s="3">
        <f t="shared" ref="C13:D13" si="0">_xlfn.STDEV.P(C3:C11)</f>
        <v>1.1229860901756317</v>
      </c>
      <c r="D13" s="3">
        <f t="shared" si="0"/>
        <v>0.10669242782708219</v>
      </c>
    </row>
    <row r="14" spans="1:7" x14ac:dyDescent="0.2">
      <c r="A14" t="s">
        <v>13</v>
      </c>
      <c r="B14" s="2">
        <f>AVERAGE(B3:B11)</f>
        <v>98.692574375033743</v>
      </c>
      <c r="C14" s="2">
        <f t="shared" ref="C14:D14" si="1">AVERAGE(C3:C11)</f>
        <v>74.654213766710072</v>
      </c>
      <c r="D14" s="2">
        <f t="shared" si="1"/>
        <v>2.131920481202747</v>
      </c>
    </row>
  </sheetData>
  <mergeCells count="1"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F34B2-3FF9-9E4E-B3FE-52DCFFAD396F}">
  <dimension ref="A1:R19"/>
  <sheetViews>
    <sheetView zoomScale="98" workbookViewId="0">
      <selection activeCell="I3" sqref="I3"/>
    </sheetView>
  </sheetViews>
  <sheetFormatPr baseColWidth="10" defaultRowHeight="15" x14ac:dyDescent="0.2"/>
  <cols>
    <col min="2" max="4" width="14.6640625" customWidth="1"/>
    <col min="5" max="7" width="12.6640625" customWidth="1"/>
    <col min="8" max="8" width="4.1640625" customWidth="1"/>
    <col min="9" max="11" width="14.6640625" customWidth="1"/>
    <col min="12" max="14" width="12.6640625" customWidth="1"/>
    <col min="15" max="15" width="4.1640625" customWidth="1"/>
    <col min="16" max="18" width="12.6640625" customWidth="1"/>
  </cols>
  <sheetData>
    <row r="1" spans="1:18" x14ac:dyDescent="0.2">
      <c r="B1" s="7" t="s">
        <v>19</v>
      </c>
      <c r="C1" s="7"/>
      <c r="D1" s="7"/>
      <c r="E1" s="7"/>
      <c r="F1" s="7"/>
      <c r="G1" s="7"/>
      <c r="I1" s="7" t="s">
        <v>23</v>
      </c>
      <c r="J1" s="7"/>
      <c r="K1" s="7"/>
      <c r="L1" s="7"/>
      <c r="M1" s="7"/>
      <c r="N1" s="7"/>
      <c r="P1" s="6" t="s">
        <v>15</v>
      </c>
      <c r="Q1" s="6"/>
      <c r="R1" s="6"/>
    </row>
    <row r="2" spans="1:18" x14ac:dyDescent="0.2">
      <c r="A2" s="4" t="s">
        <v>9</v>
      </c>
      <c r="B2" s="1" t="s">
        <v>16</v>
      </c>
      <c r="C2" s="1" t="s">
        <v>17</v>
      </c>
      <c r="D2" s="1" t="s">
        <v>18</v>
      </c>
      <c r="E2" s="1" t="s">
        <v>20</v>
      </c>
      <c r="F2" s="1" t="s">
        <v>21</v>
      </c>
      <c r="G2" s="1" t="s">
        <v>22</v>
      </c>
      <c r="I2" s="1" t="s">
        <v>16</v>
      </c>
      <c r="J2" s="1" t="s">
        <v>17</v>
      </c>
      <c r="K2" s="1" t="s">
        <v>18</v>
      </c>
      <c r="L2" s="1" t="s">
        <v>20</v>
      </c>
      <c r="M2" s="1" t="s">
        <v>21</v>
      </c>
      <c r="N2" s="1" t="s">
        <v>22</v>
      </c>
      <c r="P2" s="1" t="s">
        <v>20</v>
      </c>
      <c r="Q2" s="1" t="s">
        <v>21</v>
      </c>
      <c r="R2" s="1" t="s">
        <v>22</v>
      </c>
    </row>
    <row r="3" spans="1:18" x14ac:dyDescent="0.2">
      <c r="A3" t="s">
        <v>0</v>
      </c>
      <c r="B3" s="5">
        <v>2641400</v>
      </c>
      <c r="C3" s="5">
        <v>315303</v>
      </c>
      <c r="D3" s="5">
        <v>744719</v>
      </c>
      <c r="E3" s="2">
        <f>B3/SUM(B3:D3)*100</f>
        <v>71.361763127792514</v>
      </c>
      <c r="F3" s="2">
        <f>C3/SUM(B3:D3)*100</f>
        <v>8.5184288632855161</v>
      </c>
      <c r="G3" s="2">
        <f>D3/SUM(B3:D3)*100</f>
        <v>20.119808008921979</v>
      </c>
      <c r="I3" s="5">
        <v>2946543</v>
      </c>
      <c r="J3" s="5">
        <v>397469</v>
      </c>
      <c r="K3" s="5">
        <v>357410</v>
      </c>
      <c r="L3" s="2">
        <f>I3/SUM(I3:K3)*100</f>
        <v>79.605702889321989</v>
      </c>
      <c r="M3" s="2">
        <f>J3/SUM(I3:K3)*100</f>
        <v>10.73827842380577</v>
      </c>
      <c r="N3" s="2">
        <f>K3/SUM(I3:K3)*100</f>
        <v>9.6560186868722351</v>
      </c>
      <c r="P3" s="3">
        <f>L3-E3</f>
        <v>8.2439397615294752</v>
      </c>
      <c r="Q3" s="3">
        <f>F3-M3</f>
        <v>-2.2198495605202542</v>
      </c>
      <c r="R3" s="3">
        <f>G3-P3</f>
        <v>11.875868247392503</v>
      </c>
    </row>
    <row r="4" spans="1:18" x14ac:dyDescent="0.2">
      <c r="A4" t="s">
        <v>1</v>
      </c>
      <c r="B4" s="5">
        <v>2313257</v>
      </c>
      <c r="C4" s="5">
        <v>296705</v>
      </c>
      <c r="D4" s="5">
        <v>645061</v>
      </c>
      <c r="E4" s="2">
        <f t="shared" ref="E4:E11" si="0">B4/SUM(B4:D4)*100</f>
        <v>71.067301214154242</v>
      </c>
      <c r="F4" s="2">
        <f t="shared" ref="F4:F11" si="1">C4/SUM(B4:D4)*100</f>
        <v>9.1152965739412597</v>
      </c>
      <c r="G4" s="2">
        <f t="shared" ref="G4:G11" si="2">D4/SUM(B4:D4)*100</f>
        <v>19.817402211904493</v>
      </c>
      <c r="I4" s="5">
        <v>2567635</v>
      </c>
      <c r="J4" s="5">
        <v>367379</v>
      </c>
      <c r="K4" s="5">
        <v>320009</v>
      </c>
      <c r="L4" s="2">
        <f t="shared" ref="L4:L11" si="3">I4/SUM(I4:K4)*100</f>
        <v>78.88223831290901</v>
      </c>
      <c r="M4" s="2">
        <f t="shared" ref="M4:M11" si="4">J4/SUM(I4:K4)*100</f>
        <v>11.286525471555809</v>
      </c>
      <c r="N4" s="2">
        <f t="shared" ref="N4:N11" si="5">K4/SUM(I4:K4)*100</f>
        <v>9.8312362155351902</v>
      </c>
      <c r="P4" s="3">
        <f t="shared" ref="P4:P11" si="6">L4-E4</f>
        <v>7.8149370987547684</v>
      </c>
      <c r="Q4" s="3">
        <f t="shared" ref="Q4:Q11" si="7">F4-M4</f>
        <v>-2.1712288976145491</v>
      </c>
      <c r="R4" s="3">
        <f t="shared" ref="R4:R11" si="8">G4-P4</f>
        <v>12.002465113149725</v>
      </c>
    </row>
    <row r="5" spans="1:18" x14ac:dyDescent="0.2">
      <c r="A5" t="s">
        <v>2</v>
      </c>
      <c r="B5" s="5">
        <v>2526538</v>
      </c>
      <c r="C5" s="5">
        <v>300168</v>
      </c>
      <c r="D5" s="5">
        <v>710809</v>
      </c>
      <c r="E5" s="2">
        <f t="shared" si="0"/>
        <v>71.421266058235801</v>
      </c>
      <c r="F5" s="2">
        <f t="shared" si="1"/>
        <v>8.4852785076529713</v>
      </c>
      <c r="G5" s="2">
        <f t="shared" si="2"/>
        <v>20.093455434111235</v>
      </c>
      <c r="I5" s="5">
        <v>2820138</v>
      </c>
      <c r="J5" s="5">
        <v>378156</v>
      </c>
      <c r="K5" s="5">
        <v>339221</v>
      </c>
      <c r="L5" s="2">
        <f t="shared" si="3"/>
        <v>79.720877508646609</v>
      </c>
      <c r="M5" s="2">
        <f t="shared" si="4"/>
        <v>10.689876933384028</v>
      </c>
      <c r="N5" s="2">
        <f t="shared" si="5"/>
        <v>9.589245557969365</v>
      </c>
      <c r="P5" s="3">
        <f t="shared" si="6"/>
        <v>8.2996114504108078</v>
      </c>
      <c r="Q5" s="3">
        <f t="shared" si="7"/>
        <v>-2.2045984257310565</v>
      </c>
      <c r="R5" s="3">
        <f t="shared" si="8"/>
        <v>11.793843983700427</v>
      </c>
    </row>
    <row r="6" spans="1:18" x14ac:dyDescent="0.2">
      <c r="A6" t="s">
        <v>3</v>
      </c>
      <c r="B6" s="5">
        <v>2209602</v>
      </c>
      <c r="C6" s="5">
        <v>269780</v>
      </c>
      <c r="D6" s="5">
        <v>620063</v>
      </c>
      <c r="E6" s="2">
        <f t="shared" si="0"/>
        <v>71.290247124888481</v>
      </c>
      <c r="F6" s="2">
        <f t="shared" si="1"/>
        <v>8.7041389668150266</v>
      </c>
      <c r="G6" s="2">
        <f t="shared" si="2"/>
        <v>20.005613908296485</v>
      </c>
      <c r="I6" s="5">
        <v>2461792</v>
      </c>
      <c r="J6" s="5">
        <v>339385</v>
      </c>
      <c r="K6" s="5">
        <v>298268</v>
      </c>
      <c r="L6" s="2">
        <f t="shared" si="3"/>
        <v>79.426865132305949</v>
      </c>
      <c r="M6" s="2">
        <f t="shared" si="4"/>
        <v>10.949863604613084</v>
      </c>
      <c r="N6" s="2">
        <f t="shared" si="5"/>
        <v>9.6232712630809711</v>
      </c>
      <c r="P6" s="3">
        <f t="shared" si="6"/>
        <v>8.1366180074174679</v>
      </c>
      <c r="Q6" s="3">
        <f t="shared" si="7"/>
        <v>-2.2457246377980571</v>
      </c>
      <c r="R6" s="3">
        <f t="shared" si="8"/>
        <v>11.868995900879018</v>
      </c>
    </row>
    <row r="7" spans="1:18" x14ac:dyDescent="0.2">
      <c r="A7" t="s">
        <v>4</v>
      </c>
      <c r="B7" s="5">
        <v>2372990</v>
      </c>
      <c r="C7" s="5">
        <v>335965</v>
      </c>
      <c r="D7" s="5">
        <v>700038</v>
      </c>
      <c r="E7" s="2">
        <f t="shared" si="0"/>
        <v>69.609705857418888</v>
      </c>
      <c r="F7" s="2">
        <f t="shared" si="1"/>
        <v>9.8552563762964596</v>
      </c>
      <c r="G7" s="2">
        <f t="shared" si="2"/>
        <v>20.535037766284645</v>
      </c>
      <c r="I7" s="5">
        <v>2639281</v>
      </c>
      <c r="J7" s="5">
        <v>419403</v>
      </c>
      <c r="K7" s="5">
        <v>350309</v>
      </c>
      <c r="L7" s="2">
        <f t="shared" si="3"/>
        <v>77.421132868269311</v>
      </c>
      <c r="M7" s="2">
        <f t="shared" si="4"/>
        <v>12.302841337603216</v>
      </c>
      <c r="N7" s="2">
        <f t="shared" si="5"/>
        <v>10.276025794127474</v>
      </c>
      <c r="P7" s="3">
        <f t="shared" si="6"/>
        <v>7.8114270108504229</v>
      </c>
      <c r="Q7" s="3">
        <f t="shared" si="7"/>
        <v>-2.447584961306756</v>
      </c>
      <c r="R7" s="3">
        <f t="shared" si="8"/>
        <v>12.723610755434223</v>
      </c>
    </row>
    <row r="8" spans="1:18" x14ac:dyDescent="0.2">
      <c r="A8" t="s">
        <v>5</v>
      </c>
      <c r="B8" s="5">
        <v>2729399</v>
      </c>
      <c r="C8" s="5">
        <v>336429</v>
      </c>
      <c r="D8" s="5">
        <v>789804</v>
      </c>
      <c r="E8" s="2">
        <f t="shared" si="0"/>
        <v>70.789924972092777</v>
      </c>
      <c r="F8" s="2">
        <f t="shared" si="1"/>
        <v>8.7256512032268638</v>
      </c>
      <c r="G8" s="2">
        <f t="shared" si="2"/>
        <v>20.484423824680363</v>
      </c>
      <c r="I8" s="5">
        <v>3053011</v>
      </c>
      <c r="J8" s="5">
        <v>424697</v>
      </c>
      <c r="K8" s="5">
        <v>377924</v>
      </c>
      <c r="L8" s="2">
        <f t="shared" si="3"/>
        <v>79.183153371483584</v>
      </c>
      <c r="M8" s="2">
        <f t="shared" si="4"/>
        <v>11.01497757047353</v>
      </c>
      <c r="N8" s="2">
        <f t="shared" si="5"/>
        <v>9.8018690580428842</v>
      </c>
      <c r="P8" s="3">
        <f t="shared" si="6"/>
        <v>8.3932283993908072</v>
      </c>
      <c r="Q8" s="3">
        <f t="shared" si="7"/>
        <v>-2.2893263672466659</v>
      </c>
      <c r="R8" s="3">
        <f t="shared" si="8"/>
        <v>12.091195425289555</v>
      </c>
    </row>
    <row r="9" spans="1:18" x14ac:dyDescent="0.2">
      <c r="A9" t="s">
        <v>6</v>
      </c>
      <c r="B9" s="5">
        <v>2818514</v>
      </c>
      <c r="C9" s="5">
        <v>349002</v>
      </c>
      <c r="D9" s="5">
        <v>815168</v>
      </c>
      <c r="E9" s="2">
        <f t="shared" si="0"/>
        <v>70.769209909699086</v>
      </c>
      <c r="F9" s="2">
        <f t="shared" si="1"/>
        <v>8.7629849619000648</v>
      </c>
      <c r="G9" s="2">
        <f t="shared" si="2"/>
        <v>20.467805128400848</v>
      </c>
      <c r="I9" s="5">
        <v>3146542</v>
      </c>
      <c r="J9" s="5">
        <v>439894</v>
      </c>
      <c r="K9" s="5">
        <v>396248</v>
      </c>
      <c r="L9" s="2">
        <f t="shared" si="3"/>
        <v>79.005565091280147</v>
      </c>
      <c r="M9" s="2">
        <f t="shared" si="4"/>
        <v>11.045164517194937</v>
      </c>
      <c r="N9" s="2">
        <f t="shared" si="5"/>
        <v>9.9492703915249123</v>
      </c>
      <c r="P9" s="3">
        <f t="shared" si="6"/>
        <v>8.2363551815810609</v>
      </c>
      <c r="Q9" s="3">
        <f t="shared" si="7"/>
        <v>-2.2821795552948725</v>
      </c>
      <c r="R9" s="3">
        <f t="shared" si="8"/>
        <v>12.231449946819787</v>
      </c>
    </row>
    <row r="10" spans="1:18" x14ac:dyDescent="0.2">
      <c r="A10" t="s">
        <v>7</v>
      </c>
      <c r="B10" s="5">
        <v>2715944</v>
      </c>
      <c r="C10" s="5">
        <v>348039</v>
      </c>
      <c r="D10" s="5">
        <v>778929</v>
      </c>
      <c r="E10" s="2">
        <f t="shared" si="0"/>
        <v>70.674113797037236</v>
      </c>
      <c r="F10" s="2">
        <f t="shared" si="1"/>
        <v>9.0566476671857181</v>
      </c>
      <c r="G10" s="2">
        <f t="shared" si="2"/>
        <v>20.269238535777035</v>
      </c>
      <c r="I10" s="5">
        <v>3027529</v>
      </c>
      <c r="J10" s="5">
        <v>435262</v>
      </c>
      <c r="K10" s="5">
        <v>380121</v>
      </c>
      <c r="L10" s="2">
        <f t="shared" si="3"/>
        <v>78.782157905255175</v>
      </c>
      <c r="M10" s="2">
        <f t="shared" si="4"/>
        <v>11.326358761272703</v>
      </c>
      <c r="N10" s="2">
        <f t="shared" si="5"/>
        <v>9.8914833334721166</v>
      </c>
      <c r="P10" s="3">
        <f t="shared" si="6"/>
        <v>8.1080441082179391</v>
      </c>
      <c r="Q10" s="3">
        <f t="shared" si="7"/>
        <v>-2.2697110940869845</v>
      </c>
      <c r="R10" s="3">
        <f t="shared" si="8"/>
        <v>12.161194427559096</v>
      </c>
    </row>
    <row r="11" spans="1:18" x14ac:dyDescent="0.2">
      <c r="A11" t="s">
        <v>8</v>
      </c>
      <c r="B11" s="5">
        <v>2678398</v>
      </c>
      <c r="C11" s="5">
        <v>387523</v>
      </c>
      <c r="D11" s="5">
        <v>809010</v>
      </c>
      <c r="E11" s="2">
        <f t="shared" si="0"/>
        <v>69.121179190029451</v>
      </c>
      <c r="F11" s="2">
        <f t="shared" si="1"/>
        <v>10.000771626643159</v>
      </c>
      <c r="G11" s="2">
        <f t="shared" si="2"/>
        <v>20.878049183327395</v>
      </c>
      <c r="I11" s="5">
        <v>2987018</v>
      </c>
      <c r="J11" s="5">
        <v>482659</v>
      </c>
      <c r="K11" s="5">
        <v>405254</v>
      </c>
      <c r="L11" s="2">
        <f t="shared" si="3"/>
        <v>77.085708106802414</v>
      </c>
      <c r="M11" s="2">
        <f t="shared" si="4"/>
        <v>12.455937925088215</v>
      </c>
      <c r="N11" s="2">
        <f t="shared" si="5"/>
        <v>10.458353968109368</v>
      </c>
      <c r="P11" s="3">
        <f t="shared" si="6"/>
        <v>7.9645289167729629</v>
      </c>
      <c r="Q11" s="3">
        <f t="shared" si="7"/>
        <v>-2.4551662984450555</v>
      </c>
      <c r="R11" s="3">
        <f t="shared" si="8"/>
        <v>12.913520266554432</v>
      </c>
    </row>
    <row r="13" spans="1:18" x14ac:dyDescent="0.2">
      <c r="A13" t="s">
        <v>14</v>
      </c>
      <c r="B13" s="3"/>
      <c r="C13" s="3"/>
      <c r="D13" s="3"/>
      <c r="E13" s="2">
        <f>_xlfn.STDEV.P(E3:E11)</f>
        <v>0.75514403098382565</v>
      </c>
      <c r="F13" s="2">
        <f>_xlfn.STDEV.P(F3:F11)</f>
        <v>0.5227850547897005</v>
      </c>
      <c r="G13" s="2">
        <f t="shared" ref="G13" si="9">_xlfn.STDEV.P(G3:G11)</f>
        <v>0.30679339337575118</v>
      </c>
      <c r="I13" s="3"/>
      <c r="J13" s="3"/>
      <c r="K13" s="3"/>
      <c r="L13" s="2">
        <f>_xlfn.STDEV.P(L3:L11)</f>
        <v>0.87721246758733584</v>
      </c>
      <c r="M13" s="2">
        <f t="shared" ref="M13:N13" si="10">_xlfn.STDEV.P(M3:M11)</f>
        <v>0.60534426503475069</v>
      </c>
      <c r="N13" s="2">
        <f t="shared" si="10"/>
        <v>0.27940946804980882</v>
      </c>
      <c r="P13" s="3">
        <f t="shared" ref="P13:R13" si="11">_xlfn.STDEV.P(P3:P11)</f>
        <v>0.19667221257077386</v>
      </c>
      <c r="Q13" s="3">
        <f t="shared" si="11"/>
        <v>9.4751235297207276E-2</v>
      </c>
      <c r="R13" s="3">
        <f t="shared" si="11"/>
        <v>0.36728872454484252</v>
      </c>
    </row>
    <row r="14" spans="1:18" x14ac:dyDescent="0.2">
      <c r="A14" t="s">
        <v>13</v>
      </c>
      <c r="B14" s="2"/>
      <c r="C14" s="2"/>
      <c r="D14" s="2"/>
      <c r="E14" s="2">
        <f>AVERAGE(E3:E11)</f>
        <v>70.678301250149829</v>
      </c>
      <c r="F14" s="2">
        <f t="shared" ref="F14:G14" si="12">AVERAGE(F3:F11)</f>
        <v>9.0249394163274488</v>
      </c>
      <c r="G14" s="2">
        <f t="shared" si="12"/>
        <v>20.296759333522719</v>
      </c>
      <c r="I14" s="2"/>
      <c r="J14" s="2"/>
      <c r="K14" s="2"/>
      <c r="L14" s="2">
        <f>AVERAGE(L3:L11)</f>
        <v>78.790377909586013</v>
      </c>
      <c r="M14" s="2">
        <f t="shared" ref="M14:N14" si="13">AVERAGE(M3:M11)</f>
        <v>11.312202727221255</v>
      </c>
      <c r="N14" s="2">
        <f t="shared" si="13"/>
        <v>9.8974193631927214</v>
      </c>
      <c r="P14" s="3">
        <f t="shared" ref="P14:R14" si="14">AVERAGE(P3:P11)</f>
        <v>8.1120766594361911</v>
      </c>
      <c r="Q14" s="3">
        <f t="shared" si="14"/>
        <v>-2.2872633108938061</v>
      </c>
      <c r="R14" s="3">
        <f t="shared" si="14"/>
        <v>12.184682674086529</v>
      </c>
    </row>
    <row r="19" spans="7:9" x14ac:dyDescent="0.2">
      <c r="G19" s="5"/>
      <c r="I19" s="5"/>
    </row>
  </sheetData>
  <mergeCells count="3">
    <mergeCell ref="B1:G1"/>
    <mergeCell ref="I1:N1"/>
    <mergeCell ref="P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59013-1D55-5940-BA73-9D48BC358132}">
  <dimension ref="A1:F14"/>
  <sheetViews>
    <sheetView tabSelected="1" workbookViewId="0">
      <selection activeCell="O5" sqref="O5"/>
    </sheetView>
  </sheetViews>
  <sheetFormatPr baseColWidth="10" defaultRowHeight="15" x14ac:dyDescent="0.2"/>
  <cols>
    <col min="2" max="3" width="16.6640625" customWidth="1"/>
    <col min="4" max="4" width="4" customWidth="1"/>
    <col min="5" max="6" width="16.6640625" customWidth="1"/>
  </cols>
  <sheetData>
    <row r="1" spans="1:6" ht="30" customHeight="1" x14ac:dyDescent="0.2">
      <c r="B1" s="6" t="s">
        <v>24</v>
      </c>
      <c r="C1" s="6"/>
      <c r="E1" s="7" t="s">
        <v>25</v>
      </c>
      <c r="F1" s="7"/>
    </row>
    <row r="2" spans="1:6" x14ac:dyDescent="0.2">
      <c r="A2" s="4" t="s">
        <v>9</v>
      </c>
      <c r="B2" s="1" t="s">
        <v>20</v>
      </c>
      <c r="C2" s="1" t="s">
        <v>22</v>
      </c>
      <c r="E2" s="1" t="s">
        <v>20</v>
      </c>
      <c r="F2" s="1" t="s">
        <v>22</v>
      </c>
    </row>
    <row r="3" spans="1:6" x14ac:dyDescent="0.2">
      <c r="A3" t="s">
        <v>0</v>
      </c>
      <c r="B3" s="2">
        <v>75.814933057802506</v>
      </c>
      <c r="C3" s="2">
        <v>1.0579177408034042</v>
      </c>
      <c r="E3" s="2">
        <v>79.605702889321989</v>
      </c>
      <c r="F3" s="2">
        <v>9.6560186868722351</v>
      </c>
    </row>
    <row r="4" spans="1:6" x14ac:dyDescent="0.2">
      <c r="A4" t="s">
        <v>1</v>
      </c>
      <c r="B4" s="2">
        <v>74.648564698670512</v>
      </c>
      <c r="C4" s="2">
        <v>1.3707122806812748</v>
      </c>
      <c r="E4" s="2">
        <v>78.88223831290901</v>
      </c>
      <c r="F4" s="2">
        <v>9.8312362155351902</v>
      </c>
    </row>
    <row r="5" spans="1:6" x14ac:dyDescent="0.2">
      <c r="A5" t="s">
        <v>2</v>
      </c>
      <c r="B5" s="2">
        <v>75.727921568985892</v>
      </c>
      <c r="C5" s="2">
        <v>1.0304125918900695</v>
      </c>
      <c r="E5" s="2">
        <v>79.720877508646609</v>
      </c>
      <c r="F5" s="2">
        <v>9.589245557969365</v>
      </c>
    </row>
    <row r="6" spans="1:6" x14ac:dyDescent="0.2">
      <c r="A6" t="s">
        <v>3</v>
      </c>
      <c r="B6" s="2">
        <v>75.183197007632657</v>
      </c>
      <c r="C6" s="2">
        <v>1.1243303236547177</v>
      </c>
      <c r="E6" s="2">
        <v>79.426865132305949</v>
      </c>
      <c r="F6" s="2">
        <v>9.6232712630809711</v>
      </c>
    </row>
    <row r="7" spans="1:6" x14ac:dyDescent="0.2">
      <c r="A7" t="s">
        <v>4</v>
      </c>
      <c r="B7" s="2">
        <v>72.705550581915844</v>
      </c>
      <c r="C7" s="2">
        <v>1.7011768577993536</v>
      </c>
      <c r="E7" s="2">
        <v>77.421132868269311</v>
      </c>
      <c r="F7" s="2">
        <v>10.276025794127474</v>
      </c>
    </row>
    <row r="8" spans="1:6" x14ac:dyDescent="0.2">
      <c r="A8" t="s">
        <v>5</v>
      </c>
      <c r="B8" s="2">
        <v>75.415655022991231</v>
      </c>
      <c r="C8" s="2">
        <v>1.1458043713715398</v>
      </c>
      <c r="E8" s="2">
        <v>79.183153371483584</v>
      </c>
      <c r="F8" s="2">
        <v>9.8018690580428842</v>
      </c>
    </row>
    <row r="9" spans="1:6" x14ac:dyDescent="0.2">
      <c r="A9" t="s">
        <v>6</v>
      </c>
      <c r="B9" s="2">
        <v>75.172818110131828</v>
      </c>
      <c r="C9" s="2">
        <v>1.3228516246832527</v>
      </c>
      <c r="E9" s="2">
        <v>79.005565091280147</v>
      </c>
      <c r="F9" s="2">
        <v>9.9492703915249123</v>
      </c>
    </row>
    <row r="10" spans="1:6" x14ac:dyDescent="0.2">
      <c r="A10" t="s">
        <v>7</v>
      </c>
      <c r="B10" s="2">
        <v>74.542812545631762</v>
      </c>
      <c r="C10" s="2">
        <v>1.2738777260577336</v>
      </c>
      <c r="E10" s="2">
        <v>78.782157905255175</v>
      </c>
      <c r="F10" s="2">
        <v>9.8914833334721166</v>
      </c>
    </row>
    <row r="11" spans="1:6" x14ac:dyDescent="0.2">
      <c r="A11" t="s">
        <v>8</v>
      </c>
      <c r="B11" s="2">
        <v>72.676471306628443</v>
      </c>
      <c r="C11" s="2">
        <v>1.7397471077549511</v>
      </c>
      <c r="E11" s="2">
        <v>77.085708106802414</v>
      </c>
      <c r="F11" s="2">
        <v>10.458353968109368</v>
      </c>
    </row>
    <row r="13" spans="1:6" x14ac:dyDescent="0.2">
      <c r="A13" t="s">
        <v>14</v>
      </c>
      <c r="B13" s="2">
        <f>_xlfn.STDEV.P(B3:B11)</f>
        <v>1.1229860901756317</v>
      </c>
      <c r="C13" s="2">
        <f>_xlfn.STDEV.P(C3:C11)</f>
        <v>0.24629391776394527</v>
      </c>
      <c r="E13" s="2">
        <f>_xlfn.STDEV.P(E3:E11)</f>
        <v>0.87721246758733584</v>
      </c>
      <c r="F13" s="2">
        <f>_xlfn.STDEV.P(F3:F11)</f>
        <v>0.27940946804980882</v>
      </c>
    </row>
    <row r="14" spans="1:6" x14ac:dyDescent="0.2">
      <c r="A14" t="s">
        <v>13</v>
      </c>
      <c r="B14" s="2">
        <f>AVERAGE(B3:B11)</f>
        <v>74.654213766710072</v>
      </c>
      <c r="C14" s="2">
        <f>AVERAGE(C3:C11)</f>
        <v>1.3074256249662553</v>
      </c>
      <c r="E14" s="2">
        <f>AVERAGE(E3:E11)</f>
        <v>78.790377909586013</v>
      </c>
      <c r="F14" s="2">
        <f>AVERAGE(F3:F11)</f>
        <v>9.8974193631927214</v>
      </c>
    </row>
  </sheetData>
  <mergeCells count="2">
    <mergeCell ref="B1:C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SWalign</vt:lpstr>
      <vt:lpstr>mim-tRNAseq</vt:lpstr>
      <vt:lpstr>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Kristian Davidsen</cp:lastModifiedBy>
  <dcterms:created xsi:type="dcterms:W3CDTF">2023-04-21T20:31:52Z</dcterms:created>
  <dcterms:modified xsi:type="dcterms:W3CDTF">2023-04-26T23:18:56Z</dcterms:modified>
</cp:coreProperties>
</file>