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F4A88016-EDE0-48F9-9B01-86F8E2347E58}" xr6:coauthVersionLast="46" xr6:coauthVersionMax="46" xr10:uidLastSave="{00000000-0000-0000-0000-000000000000}"/>
  <bookViews>
    <workbookView xWindow="28680" yWindow="-45" windowWidth="29040" windowHeight="15990" activeTab="5" xr2:uid="{00000000-000D-0000-FFFF-FFFF00000000}"/>
  </bookViews>
  <sheets>
    <sheet name="Data" sheetId="1" r:id="rId1"/>
    <sheet name="Category Pivot Table" sheetId="2" r:id="rId2"/>
    <sheet name="Sub-Category Pivot Table" sheetId="3" r:id="rId3"/>
    <sheet name="Launch Date Outcomes" sheetId="4" r:id="rId4"/>
    <sheet name="Bonus" sheetId="5" r:id="rId5"/>
    <sheet name="Bonus Statistical Analysis" sheetId="6" r:id="rId6"/>
  </sheets>
  <definedNames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5" i="2" l="1"/>
  <c r="E24" i="2"/>
  <c r="P7" i="6"/>
  <c r="P6" i="6"/>
  <c r="P5" i="6"/>
  <c r="P4" i="6"/>
  <c r="P3" i="6"/>
  <c r="P2" i="6"/>
  <c r="L7" i="6"/>
  <c r="L6" i="6"/>
  <c r="L5" i="6"/>
  <c r="L4" i="6"/>
  <c r="L3" i="6"/>
  <c r="L2" i="6"/>
  <c r="C12" i="5" l="1"/>
  <c r="D12" i="5"/>
  <c r="C11" i="5"/>
  <c r="D11" i="5"/>
  <c r="D10" i="5"/>
  <c r="C10" i="5"/>
  <c r="C9" i="5"/>
  <c r="D9" i="5"/>
  <c r="C8" i="5"/>
  <c r="D8" i="5"/>
  <c r="C7" i="5"/>
  <c r="D7" i="5"/>
  <c r="C6" i="5"/>
  <c r="D6" i="5"/>
  <c r="C5" i="5"/>
  <c r="D5" i="5"/>
  <c r="C4" i="5"/>
  <c r="D4" i="5"/>
  <c r="H3" i="5"/>
  <c r="H13" i="5"/>
  <c r="H2" i="5"/>
  <c r="G3" i="5"/>
  <c r="G13" i="5"/>
  <c r="G2" i="5"/>
  <c r="F3" i="5"/>
  <c r="F13" i="5"/>
  <c r="F2" i="5"/>
  <c r="D13" i="5"/>
  <c r="C13" i="5"/>
  <c r="B13" i="5"/>
  <c r="B12" i="5"/>
  <c r="B11" i="5"/>
  <c r="B10" i="5"/>
  <c r="B9" i="5"/>
  <c r="B8" i="5"/>
  <c r="B7" i="5"/>
  <c r="B6" i="5"/>
  <c r="B2" i="5"/>
  <c r="E2" i="5" s="1"/>
  <c r="B5" i="5"/>
  <c r="B4" i="5"/>
  <c r="E3" i="5"/>
  <c r="D3" i="5"/>
  <c r="C3" i="5"/>
  <c r="B3" i="5"/>
  <c r="D2" i="5"/>
  <c r="C2" i="5"/>
  <c r="E12" i="5" l="1"/>
  <c r="E11" i="5"/>
  <c r="E10" i="5"/>
  <c r="H10" i="5" s="1"/>
  <c r="E9" i="5"/>
  <c r="E8" i="5"/>
  <c r="E7" i="5"/>
  <c r="E6" i="5"/>
  <c r="F6" i="5" s="1"/>
  <c r="E5" i="5"/>
  <c r="E4" i="5"/>
  <c r="G4" i="5" s="1"/>
  <c r="E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5" l="1"/>
  <c r="F12" i="5"/>
  <c r="G12" i="5"/>
  <c r="H11" i="5"/>
  <c r="F11" i="5"/>
  <c r="G11" i="5"/>
  <c r="F10" i="5"/>
  <c r="G10" i="5"/>
  <c r="H9" i="5"/>
  <c r="F9" i="5"/>
  <c r="G9" i="5"/>
  <c r="F8" i="5"/>
  <c r="H8" i="5"/>
  <c r="G8" i="5"/>
  <c r="F7" i="5"/>
  <c r="H7" i="5"/>
  <c r="G7" i="5"/>
  <c r="H6" i="5"/>
  <c r="G6" i="5"/>
  <c r="H5" i="5"/>
  <c r="F5" i="5"/>
  <c r="G5" i="5"/>
  <c r="F4" i="5"/>
  <c r="H4" i="5"/>
</calcChain>
</file>

<file path=xl/sharedStrings.xml><?xml version="1.0" encoding="utf-8"?>
<sst xmlns="http://schemas.openxmlformats.org/spreadsheetml/2006/main" count="36781" uniqueCount="8410">
  <si>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</si>
  <si>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</si>
  <si>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</si>
  <si>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</si>
  <si>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</si>
  <si>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</si>
  <si>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</si>
  <si>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</si>
  <si>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</si>
  <si>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</si>
  <si>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</si>
  <si>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</si>
  <si>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</si>
  <si>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</si>
  <si>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</si>
  <si>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</si>
  <si>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</si>
  <si>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</si>
  <si>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</si>
  <si>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</si>
  <si>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</si>
  <si>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</si>
  <si>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</si>
  <si>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</si>
  <si>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</si>
  <si>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</si>
  <si>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</si>
  <si>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</si>
  <si>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</si>
  <si>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</si>
  <si>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</si>
  <si>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</si>
  <si>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</si>
  <si>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</si>
  <si>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</si>
  <si>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</si>
  <si>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</si>
  <si>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</si>
  <si>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</si>
  <si>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</si>
  <si>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</si>
  <si>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</si>
  <si>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</si>
  <si>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</si>
  <si>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</si>
  <si>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</si>
  <si>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</si>
  <si>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</si>
  <si>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</si>
  <si>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</si>
  <si>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</si>
  <si>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</si>
  <si>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</si>
  <si>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</si>
  <si>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</si>
  <si>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</si>
  <si>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</si>
  <si>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</si>
  <si>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</si>
  <si>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</si>
  <si>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</si>
  <si>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</si>
  <si>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</si>
  <si>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</si>
  <si>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</si>
  <si>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</si>
  <si>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</si>
  <si>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</si>
  <si>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</si>
  <si>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</si>
  <si>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</si>
  <si>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</si>
  <si>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</si>
  <si>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</si>
  <si>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</si>
  <si>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</si>
  <si>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</si>
  <si>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</si>
  <si>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</si>
  <si>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</si>
  <si>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</si>
  <si>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</si>
  <si>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</si>
  <si>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</si>
  <si>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</si>
  <si>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</si>
  <si>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</si>
  <si>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</si>
  <si>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</si>
  <si>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</si>
  <si>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</si>
  <si>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</si>
  <si>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</si>
  <si>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</si>
  <si>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</si>
  <si>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</si>
  <si>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</si>
  <si>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</si>
  <si>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</si>
  <si>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</si>
  <si>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</si>
  <si>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</si>
  <si>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</si>
  <si>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</si>
  <si>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</si>
  <si>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</si>
  <si>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</si>
  <si>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</si>
  <si>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</si>
  <si>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</si>
  <si>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</si>
  <si>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</si>
  <si>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</si>
  <si>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</si>
  <si>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</si>
  <si>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</si>
  <si>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</si>
  <si>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</si>
  <si>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</si>
  <si>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</si>
  <si>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</si>
  <si>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</si>
  <si>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</si>
  <si>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</si>
  <si>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</si>
  <si>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</si>
  <si>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</si>
  <si>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</si>
  <si>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</si>
  <si>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</si>
  <si>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</si>
  <si>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</si>
  <si>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</si>
  <si>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</si>
  <si>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</si>
  <si>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</si>
  <si>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</si>
  <si>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</si>
  <si>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</si>
  <si>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</si>
  <si>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</si>
  <si>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</si>
  <si>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</si>
  <si>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</si>
  <si>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</si>
  <si>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</si>
  <si>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</si>
  <si>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</si>
  <si>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</si>
  <si>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</si>
  <si>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</si>
  <si>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</si>
  <si>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</si>
  <si>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</si>
  <si>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</si>
  <si>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</si>
  <si>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</si>
  <si>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</si>
  <si>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</si>
  <si>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</si>
  <si>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</si>
  <si>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</si>
  <si>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</si>
  <si>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</si>
  <si>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</si>
  <si>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</si>
  <si>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</si>
  <si>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</si>
  <si>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</si>
  <si>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</si>
  <si>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</si>
  <si>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</si>
  <si>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</si>
  <si>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</si>
  <si>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</si>
  <si>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</si>
  <si>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</si>
  <si>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</si>
  <si>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</si>
  <si>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</si>
  <si>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</si>
  <si>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</si>
  <si>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</si>
  <si>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</si>
  <si>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</si>
  <si>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</si>
  <si>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</si>
  <si>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</si>
  <si>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</si>
  <si>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</si>
  <si>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</si>
  <si>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</si>
  <si>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</si>
  <si>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</si>
  <si>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</si>
  <si>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</si>
  <si>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</si>
  <si>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</si>
  <si>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</si>
  <si>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</si>
  <si>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</si>
  <si>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</si>
  <si>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</si>
  <si>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</si>
  <si>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</si>
  <si>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</si>
  <si>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</si>
  <si>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</si>
  <si>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</si>
  <si>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</si>
  <si>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</si>
  <si>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</si>
  <si>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</si>
  <si>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</si>
  <si>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</si>
  <si>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</si>
  <si>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</si>
  <si>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</si>
  <si>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</si>
  <si>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</si>
  <si>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</si>
  <si>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</si>
  <si>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</si>
  <si>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</si>
  <si>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</si>
  <si>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</si>
  <si>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</si>
  <si>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</si>
  <si>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</si>
  <si>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</si>
  <si>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</si>
  <si>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</si>
  <si>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</si>
  <si>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</si>
  <si>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</si>
  <si>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</si>
  <si>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</si>
  <si>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</si>
  <si>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</si>
  <si>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</si>
  <si>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</si>
  <si>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</si>
  <si>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</si>
  <si>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</si>
  <si>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</si>
  <si>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</si>
  <si>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</si>
  <si>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</si>
  <si>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</si>
  <si>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</si>
  <si>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</si>
  <si>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</si>
  <si>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</si>
  <si>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</si>
  <si>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</si>
  <si>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</si>
  <si>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</si>
  <si>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</si>
  <si>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</si>
  <si>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</si>
  <si>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</si>
  <si>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</si>
  <si>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</si>
  <si>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</si>
  <si>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</si>
  <si>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</si>
  <si>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</si>
  <si>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</si>
  <si>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</si>
  <si>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</si>
  <si>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</si>
  <si>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</si>
  <si>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</si>
  <si>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</si>
  <si>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</si>
  <si>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</si>
  <si>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</si>
  <si>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</si>
  <si>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</si>
  <si>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</si>
  <si>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</si>
  <si>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</si>
  <si>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</si>
  <si>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</si>
  <si>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</si>
  <si>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</si>
  <si>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</si>
  <si>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</si>
  <si>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</si>
  <si>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</si>
  <si>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</si>
  <si>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</si>
  <si>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</si>
  <si>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</si>
  <si>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</si>
  <si>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</si>
  <si>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</si>
  <si>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</si>
  <si>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</si>
  <si>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</si>
  <si>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</si>
  <si>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</si>
  <si>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</si>
  <si>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</si>
  <si>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</si>
  <si>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</si>
  <si>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</si>
  <si>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</si>
  <si>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</si>
  <si>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</si>
  <si>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</si>
  <si>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</si>
  <si>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</si>
  <si>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</si>
  <si>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</si>
  <si>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</si>
  <si>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</si>
  <si>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</si>
  <si>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</si>
  <si>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</si>
  <si>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</si>
  <si>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</si>
  <si>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</si>
  <si>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</si>
  <si>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</si>
  <si>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</si>
  <si>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</si>
  <si>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</si>
  <si>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</si>
  <si>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</si>
  <si>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</si>
  <si>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</si>
  <si>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</si>
  <si>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</si>
  <si>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</si>
  <si>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</si>
  <si>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</si>
  <si>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</si>
  <si>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</si>
  <si>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</si>
  <si>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</si>
  <si>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</si>
  <si>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</si>
  <si>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</si>
  <si>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</si>
  <si>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</si>
  <si>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</si>
  <si>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</si>
  <si>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</si>
  <si>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</si>
  <si>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</si>
  <si>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</si>
  <si>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</si>
  <si>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</si>
  <si>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</si>
  <si>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</si>
  <si>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</si>
  <si>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</si>
  <si>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</si>
  <si>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</si>
  <si>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</si>
  <si>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</si>
  <si>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</si>
  <si>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</si>
  <si>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</si>
  <si>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</si>
  <si>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</si>
  <si>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</si>
  <si>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</si>
  <si>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</si>
  <si>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</si>
  <si>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</si>
  <si>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</si>
  <si>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</si>
  <si>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</si>
  <si>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</si>
  <si>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</si>
  <si>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</si>
  <si>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</si>
  <si>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</si>
  <si>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</si>
  <si>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</si>
  <si>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</si>
  <si>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</si>
  <si>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</si>
  <si>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</si>
  <si>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</si>
  <si>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</si>
  <si>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</si>
  <si>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</si>
  <si>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</si>
  <si>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</si>
  <si>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</si>
  <si>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</si>
  <si>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</si>
  <si>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</si>
  <si>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</si>
  <si>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</si>
  <si>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</si>
  <si>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</si>
  <si>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</si>
  <si>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</si>
  <si>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</si>
  <si>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</si>
  <si>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</si>
  <si>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</si>
  <si>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</si>
  <si>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</si>
  <si>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</si>
  <si>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</si>
  <si>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</si>
  <si>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</si>
  <si>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</si>
  <si>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</si>
  <si>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</si>
  <si>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</si>
  <si>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</si>
  <si>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</si>
  <si>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</si>
  <si>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</si>
  <si>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</si>
  <si>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</si>
  <si>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</si>
  <si>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</si>
  <si>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</si>
  <si>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</si>
  <si>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</si>
  <si>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</si>
  <si>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</si>
  <si>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</si>
  <si>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</si>
  <si>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</si>
  <si>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</si>
  <si>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</si>
  <si>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</si>
  <si>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</si>
  <si>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</si>
  <si>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</si>
  <si>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</si>
  <si>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</si>
  <si>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</si>
  <si>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</si>
  <si>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</si>
  <si>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</si>
  <si>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</si>
  <si>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</si>
  <si>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</si>
  <si>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</si>
  <si>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</si>
  <si>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</si>
  <si>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</si>
  <si>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</si>
  <si>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</si>
  <si>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</si>
  <si>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</si>
  <si>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</si>
  <si>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</si>
  <si>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</si>
  <si>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</si>
  <si>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</si>
  <si>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</si>
  <si>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</si>
  <si>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</si>
  <si>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</si>
  <si>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</si>
  <si>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</si>
  <si>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</si>
  <si>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</si>
  <si>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</si>
  <si>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</si>
  <si>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</si>
  <si>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</si>
  <si>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</si>
  <si>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</si>
  <si>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</si>
  <si>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</si>
  <si>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</si>
  <si>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</si>
  <si>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</si>
  <si>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</si>
  <si>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</si>
  <si>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</si>
  <si>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</si>
  <si>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</si>
  <si>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</si>
  <si>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</si>
  <si>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</si>
  <si>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</si>
  <si>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</si>
  <si>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</si>
  <si>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</si>
  <si>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</si>
  <si>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</si>
  <si>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</si>
  <si>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</si>
  <si>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</si>
  <si>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</si>
  <si>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</si>
  <si>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</si>
  <si>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</si>
  <si>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</si>
  <si>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</si>
  <si>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</si>
  <si>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</si>
  <si>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</si>
  <si>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</si>
  <si>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</si>
  <si>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</si>
  <si>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</si>
  <si>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</si>
  <si>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</si>
  <si>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</si>
  <si>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</si>
  <si>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</si>
  <si>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</si>
  <si>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</si>
  <si>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</si>
  <si>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</si>
  <si>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</si>
  <si>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</si>
  <si>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</si>
  <si>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</si>
  <si>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</si>
  <si>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</si>
  <si>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</si>
  <si>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</si>
  <si>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</si>
  <si>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</si>
  <si>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</si>
  <si>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</si>
  <si>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</si>
  <si>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</si>
  <si>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</si>
  <si>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</si>
  <si>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</si>
  <si>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</si>
  <si>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</si>
  <si>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</si>
  <si>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</si>
  <si>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</si>
  <si>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</si>
  <si>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</si>
  <si>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</si>
  <si>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</si>
  <si>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</si>
  <si>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</si>
  <si>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</si>
  <si>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</si>
  <si>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</si>
  <si>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</si>
  <si>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</si>
  <si>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</si>
  <si>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</si>
  <si>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</si>
  <si>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</si>
  <si>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</si>
  <si>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</si>
  <si>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</si>
  <si>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</si>
  <si>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</si>
  <si>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</si>
  <si>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</si>
  <si>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</si>
  <si>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</si>
  <si>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</si>
  <si>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</si>
  <si>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</si>
  <si>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</si>
  <si>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</si>
  <si>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</si>
  <si>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</si>
  <si>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</si>
  <si>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</si>
  <si>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</si>
  <si>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</si>
  <si>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</si>
  <si>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</si>
  <si>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</si>
  <si>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</si>
  <si>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</si>
  <si>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</si>
  <si>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</si>
  <si>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</si>
  <si>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</si>
  <si>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</si>
  <si>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</si>
  <si>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</si>
  <si>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</si>
  <si>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</si>
  <si>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</si>
  <si>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</si>
  <si>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</si>
  <si>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</si>
  <si>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</si>
  <si>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</si>
  <si>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</si>
  <si>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</si>
  <si>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</si>
  <si>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</si>
  <si>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</si>
  <si>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</si>
  <si>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</si>
  <si>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</si>
  <si>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</si>
  <si>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</si>
  <si>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</si>
  <si>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</si>
  <si>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</si>
  <si>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</si>
  <si>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</si>
  <si>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</si>
  <si>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</si>
  <si>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</si>
  <si>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</si>
  <si>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</si>
  <si>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</si>
  <si>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</si>
  <si>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</si>
  <si>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</si>
  <si>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</si>
  <si>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</si>
  <si>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</si>
  <si>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</si>
  <si>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</si>
  <si>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</si>
  <si>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</si>
  <si>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</si>
  <si>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</si>
  <si>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</si>
  <si>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</si>
  <si>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</si>
  <si>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</si>
  <si>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</si>
  <si>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</si>
  <si>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</si>
  <si>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</si>
  <si>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</si>
  <si>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</si>
  <si>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</si>
  <si>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</si>
  <si>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</si>
  <si>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</si>
  <si>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</si>
  <si>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</si>
  <si>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</si>
  <si>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</si>
  <si>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</si>
  <si>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</si>
  <si>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</si>
  <si>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</si>
  <si>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</si>
  <si>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</si>
  <si>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</si>
  <si>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</si>
  <si>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</si>
  <si>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</si>
  <si>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</si>
  <si>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</si>
  <si>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</si>
  <si>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</si>
  <si>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</si>
  <si>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</si>
  <si>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</si>
  <si>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</si>
  <si>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</si>
  <si>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</si>
  <si>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</si>
  <si>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</si>
  <si>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</si>
  <si>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</si>
  <si>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</si>
  <si>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</si>
  <si>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</si>
  <si>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</si>
  <si>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</si>
  <si>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</si>
  <si>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</si>
  <si>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</si>
  <si>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</si>
  <si>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</si>
  <si>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</si>
  <si>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</si>
  <si>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</si>
  <si>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</si>
  <si>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</si>
  <si>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</si>
  <si>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</si>
  <si>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</si>
  <si>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</si>
  <si>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</si>
  <si>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</si>
  <si>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</si>
  <si>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</si>
  <si>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</si>
  <si>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</si>
  <si>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</si>
  <si>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</si>
  <si>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</si>
  <si>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</si>
  <si>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</si>
  <si>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</si>
  <si>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</si>
  <si>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</si>
  <si>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</si>
  <si>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</si>
  <si>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</si>
  <si>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</si>
  <si>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</si>
  <si>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</si>
  <si>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</si>
  <si>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</si>
  <si>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</si>
  <si>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</si>
  <si>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</si>
  <si>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</si>
  <si>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</si>
  <si>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</si>
  <si>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</si>
  <si>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</si>
  <si>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</si>
  <si>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</si>
  <si>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</si>
  <si>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</si>
  <si>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</si>
  <si>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</si>
  <si>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</si>
  <si>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</si>
  <si>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</si>
  <si>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</si>
  <si>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</si>
  <si>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</si>
  <si>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</si>
  <si>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</si>
  <si>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</si>
  <si>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</si>
  <si>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</si>
  <si>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</si>
  <si>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</si>
  <si>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</si>
  <si>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</si>
  <si>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</si>
  <si>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</si>
  <si>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</si>
  <si>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</si>
  <si>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</si>
  <si>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</si>
  <si>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</si>
  <si>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</si>
  <si>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</si>
  <si>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</si>
  <si>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</si>
  <si>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</si>
  <si>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</si>
  <si>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</si>
  <si>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</si>
  <si>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</si>
  <si>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</si>
  <si>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</si>
  <si>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</si>
  <si>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</si>
  <si>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</si>
  <si>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</si>
  <si>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</si>
  <si>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</si>
  <si>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</si>
  <si>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</si>
  <si>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</si>
  <si>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</si>
  <si>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</si>
  <si>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</si>
  <si>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</si>
  <si>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</si>
  <si>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</si>
  <si>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</si>
  <si>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</si>
  <si>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</si>
  <si>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</si>
  <si>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</si>
  <si>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</si>
  <si>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</si>
  <si>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</si>
  <si>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</si>
  <si>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</si>
  <si>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</si>
  <si>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</si>
  <si>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</si>
  <si>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</si>
  <si>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</si>
  <si>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</si>
  <si>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</si>
  <si>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</si>
  <si>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</si>
  <si>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</si>
  <si>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</si>
  <si>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</si>
  <si>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</si>
  <si>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</si>
  <si>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</si>
  <si>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</si>
  <si>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</si>
  <si>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</si>
  <si>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</si>
  <si>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</si>
  <si>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</si>
  <si>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</si>
  <si>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</si>
  <si>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</si>
  <si>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</si>
  <si>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</si>
  <si>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</si>
  <si>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</si>
  <si>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</si>
  <si>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</si>
  <si>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</si>
  <si>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</si>
  <si>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</si>
  <si>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</si>
  <si>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</si>
  <si>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</si>
  <si>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</si>
  <si>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</si>
  <si>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</si>
  <si>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</si>
  <si>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</si>
  <si>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</si>
  <si>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</si>
  <si>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</si>
  <si>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</si>
  <si>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</si>
  <si>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</si>
  <si>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</si>
  <si>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</si>
  <si>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</si>
  <si>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</si>
  <si>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</si>
  <si>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</si>
  <si>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</si>
  <si>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</si>
  <si>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</si>
  <si>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</si>
  <si>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</si>
  <si>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</si>
  <si>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</si>
  <si>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</si>
  <si>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</si>
  <si>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</si>
  <si>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</si>
  <si>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</si>
  <si>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</si>
  <si>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</si>
  <si>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</si>
  <si>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</si>
  <si>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</si>
  <si>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</si>
  <si>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</si>
  <si>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</si>
  <si>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</si>
  <si>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</si>
  <si>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</si>
  <si>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</si>
  <si>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</si>
  <si>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</si>
  <si>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</si>
  <si>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</si>
  <si>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</si>
  <si>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</si>
  <si>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</si>
  <si>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</si>
  <si>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</si>
  <si>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</si>
  <si>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</si>
  <si>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</si>
  <si>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</si>
  <si>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</si>
  <si>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</si>
  <si>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</si>
  <si>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</si>
  <si>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</si>
  <si>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</si>
  <si>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</si>
  <si>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</si>
  <si>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</si>
  <si>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</si>
  <si>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</si>
  <si>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</si>
  <si>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</si>
  <si>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</si>
  <si>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</si>
  <si>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</si>
  <si>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</si>
  <si>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</si>
  <si>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</si>
  <si>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</si>
  <si>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</si>
  <si>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</si>
  <si>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</si>
  <si>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</si>
  <si>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</si>
  <si>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</si>
  <si>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</si>
  <si>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</si>
  <si>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</si>
  <si>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</si>
  <si>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</si>
  <si>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</si>
  <si>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</si>
  <si>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</si>
  <si>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</si>
  <si>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</si>
  <si>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</si>
  <si>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</si>
  <si>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</si>
  <si>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</si>
  <si>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</si>
  <si>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</si>
  <si>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</si>
  <si>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</si>
  <si>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</si>
  <si>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</si>
  <si>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</si>
  <si>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</si>
  <si>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</si>
  <si>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</si>
  <si>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</si>
  <si>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</si>
  <si>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</si>
  <si>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</si>
  <si>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</si>
  <si>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</si>
  <si>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</si>
  <si>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</si>
  <si>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</si>
  <si>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</si>
  <si>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</si>
  <si>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</si>
  <si>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</si>
  <si>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</si>
  <si>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</si>
  <si>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</si>
  <si>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</si>
  <si>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</si>
  <si>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</si>
  <si>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</si>
  <si>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</si>
  <si>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</si>
  <si>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</si>
  <si>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</si>
  <si>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</si>
  <si>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</si>
  <si>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</si>
  <si>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</si>
  <si>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</si>
  <si>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</si>
  <si>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</si>
  <si>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</si>
  <si>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</si>
  <si>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</si>
  <si>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</si>
  <si>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</si>
  <si>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</si>
  <si>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</si>
  <si>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</si>
  <si>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</si>
  <si>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</si>
  <si>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</si>
  <si>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</si>
  <si>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</si>
  <si>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</si>
  <si>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</si>
  <si>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</si>
  <si>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</si>
  <si>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</si>
  <si>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</si>
  <si>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</si>
  <si>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</si>
  <si>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</si>
  <si>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</si>
  <si>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</si>
  <si>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</si>
  <si>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</si>
  <si>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</si>
  <si>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</si>
  <si>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</si>
  <si>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</si>
  <si>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</si>
  <si>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</si>
  <si>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</si>
  <si>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</si>
  <si>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</si>
  <si>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</si>
  <si>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</si>
  <si>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</si>
  <si>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</si>
  <si>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</si>
  <si>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</si>
  <si>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</si>
  <si>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</si>
  <si>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</si>
  <si>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</si>
  <si>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</si>
  <si>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</si>
  <si>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</si>
  <si>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</si>
  <si>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</si>
  <si>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</si>
  <si>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</si>
  <si>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</si>
  <si>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</si>
  <si>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</si>
  <si>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</si>
  <si>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</si>
  <si>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</si>
  <si>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</si>
  <si>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</si>
  <si>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</si>
  <si>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</si>
  <si>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</si>
  <si>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</si>
  <si>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</si>
  <si>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</si>
  <si>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</si>
  <si>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</si>
  <si>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</si>
  <si>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</si>
  <si>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</si>
  <si>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</si>
  <si>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</si>
  <si>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</si>
  <si>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</si>
  <si>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</si>
  <si>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</si>
  <si>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</si>
  <si>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</si>
  <si>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</si>
  <si>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</si>
  <si>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</si>
  <si>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</si>
  <si>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</si>
  <si>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</si>
  <si>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</si>
  <si>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</si>
  <si>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</si>
  <si>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</si>
  <si>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</si>
  <si>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</si>
  <si>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</si>
  <si>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</si>
  <si>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</si>
  <si>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</si>
  <si>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</si>
  <si>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</si>
  <si>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</si>
  <si>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</si>
  <si>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</si>
  <si>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</si>
  <si>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</si>
  <si>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</si>
  <si>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</si>
  <si>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</si>
  <si>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</si>
  <si>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</si>
  <si>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</si>
  <si>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</si>
  <si>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</si>
  <si>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</si>
  <si>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</si>
  <si>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</si>
  <si>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</si>
  <si>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</si>
  <si>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</si>
  <si>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</si>
  <si>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</si>
  <si>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</si>
  <si>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</si>
  <si>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</si>
  <si>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</si>
  <si>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</si>
  <si>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</si>
  <si>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</si>
  <si>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</si>
  <si>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</si>
  <si>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</si>
  <si>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</si>
  <si>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</si>
  <si>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</si>
  <si>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</si>
  <si>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</si>
  <si>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</si>
  <si>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</si>
  <si>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</si>
  <si>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</si>
  <si>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</si>
  <si>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</si>
  <si>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</si>
  <si>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</si>
  <si>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</si>
  <si>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</si>
  <si>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</si>
  <si>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</si>
  <si>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</si>
  <si>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</si>
  <si>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</si>
  <si>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</si>
  <si>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</si>
  <si>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</si>
  <si>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</si>
  <si>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</si>
  <si>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</si>
  <si>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</si>
  <si>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</si>
  <si>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</si>
  <si>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</si>
  <si>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</si>
  <si>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</si>
  <si>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</si>
  <si>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</si>
  <si>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</si>
  <si>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</si>
  <si>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</si>
  <si>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</si>
  <si>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</si>
  <si>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</si>
  <si>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</si>
  <si>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</si>
  <si>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</si>
  <si>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</si>
  <si>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</si>
  <si>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</si>
  <si>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</si>
  <si>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</si>
  <si>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</si>
  <si>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</si>
  <si>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</si>
  <si>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</si>
  <si>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</si>
  <si>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</si>
  <si>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</si>
  <si>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</si>
  <si>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</si>
  <si>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</si>
  <si>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</si>
  <si>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</si>
  <si>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</si>
  <si>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</si>
  <si>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</si>
  <si>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</si>
  <si>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</si>
  <si>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</si>
  <si>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</si>
  <si>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</si>
  <si>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</si>
  <si>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</si>
  <si>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</si>
  <si>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</si>
  <si>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</si>
  <si>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</si>
  <si>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</si>
  <si>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</si>
  <si>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</si>
  <si>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</si>
  <si>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</si>
  <si>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</si>
  <si>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</si>
  <si>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</si>
  <si>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</si>
  <si>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</si>
  <si>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</si>
  <si>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</si>
  <si>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</si>
  <si>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</si>
  <si>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</si>
  <si>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</si>
  <si>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</si>
  <si>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</si>
  <si>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</si>
  <si>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</si>
  <si>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</si>
  <si>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</si>
  <si>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</si>
  <si>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</si>
  <si>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</si>
  <si>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</si>
  <si>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</si>
  <si>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</si>
  <si>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</si>
  <si>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</si>
  <si>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</si>
  <si>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</si>
  <si>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</si>
  <si>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</si>
  <si>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</si>
  <si>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</si>
  <si>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</si>
  <si>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</si>
  <si>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</si>
  <si>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</si>
  <si>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</si>
  <si>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</si>
  <si>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</si>
  <si>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</si>
  <si>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</si>
  <si>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</si>
  <si>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</si>
  <si>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</si>
  <si>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</si>
  <si>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</si>
  <si>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</si>
  <si>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</si>
  <si>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</si>
  <si>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</si>
  <si>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</si>
  <si>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</si>
  <si>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</si>
  <si>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</si>
  <si>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</si>
  <si>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</si>
  <si>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</si>
  <si>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</si>
  <si>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</si>
  <si>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</si>
  <si>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</si>
  <si>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</si>
  <si>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</si>
  <si>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</si>
  <si>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</si>
  <si>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</si>
  <si>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</si>
  <si>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</si>
  <si>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</si>
  <si>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</si>
  <si>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</si>
  <si>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</si>
  <si>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</si>
  <si>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</si>
  <si>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</si>
  <si>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</si>
  <si>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</si>
  <si>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</si>
  <si>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</si>
  <si>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</si>
  <si>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</si>
  <si>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</si>
  <si>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</si>
  <si>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</si>
  <si>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</si>
  <si>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</si>
  <si>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</si>
  <si>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</si>
  <si>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</si>
  <si>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</si>
  <si>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</si>
  <si>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</si>
  <si>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</si>
  <si>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</si>
  <si>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</si>
  <si>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</si>
  <si>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</si>
  <si>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</si>
  <si>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</si>
  <si>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</si>
  <si>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</si>
  <si>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</si>
  <si>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</si>
  <si>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</si>
  <si>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</si>
  <si>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</si>
  <si>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</si>
  <si>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</si>
  <si>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</si>
  <si>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</si>
  <si>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</si>
  <si>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</si>
  <si>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</si>
  <si>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</si>
  <si>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</si>
  <si>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</si>
  <si>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</si>
  <si>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</si>
  <si>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</si>
  <si>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</si>
  <si>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</si>
  <si>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</si>
  <si>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</si>
  <si>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</si>
  <si>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</si>
  <si>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</si>
  <si>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</si>
  <si>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</si>
  <si>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</si>
  <si>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</si>
  <si>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</si>
  <si>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</si>
  <si>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</si>
  <si>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</si>
  <si>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</si>
  <si>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</si>
  <si>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</si>
  <si>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</si>
  <si>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</si>
  <si>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</si>
  <si>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</si>
  <si>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</si>
  <si>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</si>
  <si>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</si>
  <si>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</si>
  <si>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</si>
  <si>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</si>
  <si>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</si>
  <si>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</si>
  <si>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</si>
  <si>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</si>
  <si>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</si>
  <si>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</si>
  <si>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</si>
  <si>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</si>
  <si>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</si>
  <si>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</si>
  <si>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</si>
  <si>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</si>
  <si>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</si>
  <si>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</si>
  <si>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</si>
  <si>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</si>
  <si>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</si>
  <si>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</si>
  <si>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</si>
  <si>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</si>
  <si>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</si>
  <si>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</si>
  <si>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</si>
  <si>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</si>
  <si>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</si>
  <si>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</si>
  <si>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</si>
  <si>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</si>
  <si>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</si>
  <si>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</si>
  <si>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</si>
  <si>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</si>
  <si>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</si>
  <si>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</si>
  <si>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</si>
  <si>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</si>
  <si>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</si>
  <si>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</si>
  <si>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</si>
  <si>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</si>
  <si>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</si>
  <si>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</si>
  <si>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</si>
  <si>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</si>
  <si>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</si>
  <si>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</si>
  <si>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</si>
  <si>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</si>
  <si>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</si>
  <si>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</si>
  <si>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</si>
  <si>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</si>
  <si>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</si>
  <si>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</si>
  <si>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</si>
  <si>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</si>
  <si>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</si>
  <si>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</si>
  <si>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</si>
  <si>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</si>
  <si>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</si>
  <si>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</si>
  <si>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</si>
  <si>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</si>
  <si>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</si>
  <si>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</si>
  <si>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</si>
  <si>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</si>
  <si>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</si>
  <si>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</si>
  <si>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</si>
  <si>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</si>
  <si>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</si>
  <si>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</si>
  <si>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</si>
  <si>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</si>
  <si>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</si>
  <si>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</si>
  <si>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</si>
  <si>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</si>
  <si>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</si>
  <si>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</si>
  <si>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</si>
  <si>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</si>
  <si>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</si>
  <si>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</si>
  <si>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</si>
  <si>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</si>
  <si>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</si>
  <si>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</si>
  <si>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</si>
  <si>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</si>
  <si>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</si>
  <si>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</si>
  <si>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</si>
  <si>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</si>
  <si>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</si>
  <si>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</si>
  <si>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</si>
  <si>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</si>
  <si>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</si>
  <si>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</si>
  <si>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</si>
  <si>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</si>
  <si>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</si>
  <si>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</si>
  <si>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</si>
  <si>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</si>
  <si>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</si>
  <si>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</si>
  <si>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</si>
  <si>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</si>
  <si>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</si>
  <si>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</si>
  <si>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</si>
  <si>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</si>
  <si>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</si>
  <si>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</si>
  <si>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</si>
  <si>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</si>
  <si>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</si>
  <si>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</si>
  <si>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</si>
  <si>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</si>
  <si>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</si>
  <si>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</si>
  <si>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</si>
  <si>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</si>
  <si>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</si>
  <si>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</si>
  <si>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</si>
  <si>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</si>
  <si>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</si>
  <si>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</si>
  <si>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</si>
  <si>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</si>
  <si>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</si>
  <si>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</si>
  <si>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</si>
  <si>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</si>
  <si>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</si>
  <si>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</si>
  <si>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</si>
  <si>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</si>
  <si>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</si>
  <si>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</si>
  <si>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</si>
  <si>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</si>
  <si>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</si>
  <si>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</si>
  <si>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</si>
  <si>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</si>
  <si>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</si>
  <si>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</si>
  <si>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</si>
  <si>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</si>
  <si>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</si>
  <si>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</si>
  <si>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</si>
  <si>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</si>
  <si>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</si>
  <si>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</si>
  <si>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</si>
  <si>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</si>
  <si>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</si>
  <si>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</si>
  <si>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</si>
  <si>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</si>
  <si>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</si>
  <si>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</si>
  <si>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</si>
  <si>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</si>
  <si>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</si>
  <si>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</si>
  <si>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</si>
  <si>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</si>
  <si>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</si>
  <si>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</si>
  <si>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</si>
  <si>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</si>
  <si>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</si>
  <si>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</si>
  <si>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</si>
  <si>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</si>
  <si>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</si>
  <si>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</si>
  <si>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</si>
  <si>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</si>
  <si>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</si>
  <si>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</si>
  <si>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</si>
  <si>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</si>
  <si>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</si>
  <si>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</si>
  <si>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</si>
  <si>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</si>
  <si>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</si>
  <si>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</si>
  <si>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</si>
  <si>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</si>
  <si>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</si>
  <si>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</si>
  <si>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</si>
  <si>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</si>
  <si>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</si>
  <si>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</si>
  <si>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</si>
  <si>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</si>
  <si>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</si>
  <si>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</si>
  <si>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</si>
  <si>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</si>
  <si>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</si>
  <si>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</si>
  <si>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</si>
  <si>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</si>
  <si>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</si>
  <si>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</si>
  <si>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</si>
  <si>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</si>
  <si>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</si>
  <si>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</si>
  <si>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</si>
  <si>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</si>
  <si>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</si>
  <si>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</si>
  <si>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</si>
  <si>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</si>
  <si>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</si>
  <si>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</si>
  <si>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</si>
  <si>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</si>
  <si>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</si>
  <si>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</si>
  <si>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</si>
  <si>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</si>
  <si>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</si>
  <si>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</si>
  <si>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</si>
  <si>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</si>
  <si>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</si>
  <si>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</si>
  <si>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</si>
  <si>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</si>
  <si>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</si>
  <si>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</si>
  <si>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</si>
  <si>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</si>
  <si>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</si>
  <si>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</si>
  <si>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</si>
  <si>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</si>
  <si>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</si>
  <si>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</si>
  <si>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</si>
  <si>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</si>
  <si>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</si>
  <si>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</si>
  <si>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</si>
  <si>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</si>
  <si>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</si>
  <si>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</si>
  <si>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</si>
  <si>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</si>
  <si>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</si>
  <si>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</si>
  <si>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</si>
  <si>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</si>
  <si>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</si>
  <si>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</si>
  <si>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</si>
  <si>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</si>
  <si>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</si>
  <si>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</si>
  <si>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</si>
  <si>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</si>
  <si>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</si>
  <si>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</si>
  <si>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</si>
  <si>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</si>
  <si>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</si>
  <si>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</si>
  <si>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</si>
  <si>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</si>
  <si>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</si>
  <si>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</si>
  <si>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</si>
  <si>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</si>
  <si>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</si>
  <si>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</si>
  <si>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</si>
  <si>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</si>
  <si>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</si>
  <si>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</si>
  <si>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</si>
  <si>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</si>
  <si>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</si>
  <si>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</si>
  <si>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</si>
  <si>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</si>
  <si>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</si>
  <si>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</si>
  <si>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</si>
  <si>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</si>
  <si>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</si>
  <si>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</si>
  <si>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</si>
  <si>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</si>
  <si>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</si>
  <si>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</si>
  <si>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</si>
  <si>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</si>
  <si>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</si>
  <si>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</si>
  <si>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</si>
  <si>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</si>
  <si>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</si>
  <si>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</si>
  <si>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</si>
  <si>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</si>
  <si>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</si>
  <si>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</si>
  <si>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</si>
  <si>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</si>
  <si>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</si>
  <si>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</si>
  <si>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</si>
  <si>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</si>
  <si>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</si>
  <si>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</si>
  <si>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</si>
  <si>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</si>
  <si>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</si>
  <si>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</si>
  <si>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</si>
  <si>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</si>
  <si>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</si>
  <si>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</si>
  <si>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</si>
  <si>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</si>
  <si>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</si>
  <si>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</si>
  <si>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</si>
  <si>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</si>
  <si>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</si>
  <si>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</si>
  <si>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</si>
  <si>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</si>
  <si>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</si>
  <si>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</si>
  <si>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</si>
  <si>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</si>
  <si>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</si>
  <si>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</si>
  <si>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</si>
  <si>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</si>
  <si>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</si>
  <si>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</si>
  <si>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</si>
  <si>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</si>
  <si>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</si>
  <si>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</si>
  <si>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</si>
  <si>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</si>
  <si>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</si>
  <si>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</si>
  <si>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</si>
  <si>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</si>
  <si>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</si>
  <si>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</si>
  <si>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</si>
  <si>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</si>
  <si>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</si>
  <si>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</si>
  <si>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</si>
  <si>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</si>
  <si>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</si>
  <si>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</si>
  <si>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</si>
  <si>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</si>
  <si>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</si>
  <si>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</si>
  <si>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</si>
  <si>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</si>
  <si>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</si>
  <si>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</si>
  <si>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</si>
  <si>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</si>
  <si>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</si>
  <si>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</si>
  <si>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</si>
  <si>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</si>
  <si>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</si>
  <si>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</si>
  <si>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</si>
  <si>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</si>
  <si>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</si>
  <si>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</si>
  <si>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</si>
  <si>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</si>
  <si>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</si>
  <si>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</si>
  <si>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</si>
  <si>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</si>
  <si>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</si>
  <si>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</si>
  <si>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</si>
  <si>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</si>
  <si>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</si>
  <si>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</si>
  <si>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</si>
  <si>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</si>
  <si>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</si>
  <si>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</si>
  <si>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</si>
  <si>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</si>
  <si>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</si>
  <si>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</si>
  <si>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</si>
  <si>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</si>
  <si>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</si>
  <si>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</si>
  <si>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</si>
  <si>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</si>
  <si>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</si>
  <si>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</si>
  <si>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</si>
  <si>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</si>
  <si>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</si>
  <si>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</si>
  <si>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</si>
  <si>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</si>
  <si>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</si>
  <si>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</si>
  <si>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</si>
  <si>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</si>
  <si>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</si>
  <si>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</si>
  <si>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</si>
  <si>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</si>
  <si>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</si>
  <si>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</si>
  <si>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</si>
  <si>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</si>
  <si>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</si>
  <si>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</si>
  <si>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</si>
  <si>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</si>
  <si>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</si>
  <si>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</si>
  <si>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</si>
  <si>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</si>
  <si>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</si>
  <si>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</si>
  <si>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</si>
  <si>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</si>
  <si>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</si>
  <si>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</si>
  <si>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</si>
  <si>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</si>
  <si>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</si>
  <si>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</si>
  <si>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</si>
  <si>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</si>
  <si>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</si>
  <si>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</si>
  <si>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</si>
  <si>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</si>
  <si>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</si>
  <si>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</si>
  <si>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</si>
  <si>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</si>
  <si>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</si>
  <si>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</si>
  <si>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</si>
  <si>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</si>
  <si>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</si>
  <si>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</si>
  <si>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</si>
  <si>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</si>
  <si>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</si>
  <si>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</si>
  <si>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</si>
  <si>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</si>
  <si>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</si>
  <si>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</si>
  <si>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</si>
  <si>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</si>
  <si>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</si>
  <si>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</si>
  <si>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</si>
  <si>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</si>
  <si>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</si>
  <si>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</si>
  <si>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</si>
  <si>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</si>
  <si>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</si>
  <si>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</si>
  <si>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</si>
  <si>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</si>
  <si>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</si>
  <si>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</si>
  <si>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</si>
  <si>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</si>
  <si>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</si>
  <si>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</si>
  <si>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</si>
  <si>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</si>
  <si>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</si>
  <si>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</si>
  <si>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</si>
  <si>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</si>
  <si>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</si>
  <si>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</si>
  <si>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</si>
  <si>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</si>
  <si>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</si>
  <si>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</si>
  <si>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</si>
  <si>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</si>
  <si>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</si>
  <si>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</si>
  <si>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</si>
  <si>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</si>
  <si>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</si>
  <si>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</si>
  <si>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</si>
  <si>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</si>
  <si>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</si>
  <si>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</si>
  <si>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</si>
  <si>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</si>
  <si>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</si>
  <si>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</si>
  <si>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</si>
  <si>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</si>
  <si>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</si>
  <si>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</si>
  <si>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</si>
  <si>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</si>
  <si>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</si>
  <si>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</si>
  <si>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</si>
  <si>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</si>
  <si>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</si>
  <si>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</si>
  <si>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</si>
  <si>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</si>
  <si>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</si>
  <si>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</si>
  <si>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</si>
  <si>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</si>
  <si>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</si>
  <si>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</si>
  <si>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</si>
  <si>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</si>
  <si>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</si>
  <si>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</si>
  <si>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</si>
  <si>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</si>
  <si>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</si>
  <si>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</si>
  <si>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</si>
  <si>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</si>
  <si>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</si>
  <si>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</si>
  <si>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</si>
  <si>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</si>
  <si>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</si>
  <si>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</si>
  <si>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</si>
  <si>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</si>
  <si>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</si>
  <si>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</si>
  <si>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</si>
  <si>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</si>
  <si>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</si>
  <si>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</si>
  <si>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</si>
  <si>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</si>
  <si>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</si>
  <si>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</si>
  <si>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</si>
  <si>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</si>
  <si>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</si>
  <si>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</si>
  <si>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</si>
  <si>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</si>
  <si>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</si>
  <si>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</si>
  <si>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</si>
  <si>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</si>
  <si>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</si>
  <si>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</si>
  <si>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</si>
  <si>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</si>
  <si>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</si>
  <si>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</si>
  <si>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</si>
  <si>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</si>
  <si>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</si>
  <si>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</si>
  <si>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</si>
  <si>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</si>
  <si>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</si>
  <si>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</si>
  <si>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</si>
  <si>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</si>
  <si>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</si>
  <si>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</si>
  <si>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</si>
  <si>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</si>
  <si>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</si>
  <si>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</si>
  <si>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</si>
  <si>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</si>
  <si>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</si>
  <si>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</si>
  <si>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</si>
  <si>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</si>
  <si>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</si>
  <si>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</si>
  <si>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</si>
  <si>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</si>
  <si>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</si>
  <si>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</si>
  <si>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</si>
  <si>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</si>
  <si>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</si>
  <si>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</si>
  <si>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</si>
  <si>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</si>
  <si>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</si>
  <si>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</si>
  <si>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</si>
  <si>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</si>
  <si>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</si>
  <si>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</si>
  <si>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</si>
  <si>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</si>
  <si>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</si>
  <si>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</si>
  <si>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</si>
  <si>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</si>
  <si>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</si>
  <si>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</si>
  <si>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</si>
  <si>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</si>
  <si>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</si>
  <si>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</si>
  <si>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</si>
  <si>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</si>
  <si>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</si>
  <si>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</si>
  <si>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</si>
  <si>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</si>
  <si>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</si>
  <si>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</si>
  <si>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</si>
  <si>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</si>
  <si>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</si>
  <si>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</si>
  <si>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</si>
  <si>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</si>
  <si>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</si>
  <si>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</si>
  <si>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</si>
  <si>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</si>
  <si>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</si>
  <si>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</si>
  <si>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</si>
  <si>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</si>
  <si>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</si>
  <si>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</si>
  <si>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</si>
  <si>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</si>
  <si>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</si>
  <si>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</si>
  <si>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</si>
  <si>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</si>
  <si>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</si>
  <si>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</si>
  <si>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</si>
  <si>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</si>
  <si>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</si>
  <si>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</si>
  <si>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</si>
  <si>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</si>
  <si>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</si>
  <si>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</si>
  <si>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</si>
  <si>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</si>
  <si>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</si>
  <si>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</si>
  <si>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</si>
  <si>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</si>
  <si>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</si>
  <si>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</si>
  <si>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</si>
  <si>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</si>
  <si>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</si>
  <si>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</si>
  <si>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</si>
  <si>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</si>
  <si>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</si>
  <si>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</si>
  <si>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</si>
  <si>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</si>
  <si>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</si>
  <si>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</si>
  <si>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</si>
  <si>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</si>
  <si>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</si>
  <si>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</si>
  <si>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</si>
  <si>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</si>
  <si>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</si>
  <si>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</si>
  <si>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</si>
  <si>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</si>
  <si>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</si>
  <si>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</si>
  <si>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</si>
  <si>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</si>
  <si>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</si>
  <si>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</si>
  <si>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</si>
  <si>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</si>
  <si>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</si>
  <si>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</si>
  <si>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</si>
  <si>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</si>
  <si>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</si>
  <si>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</si>
  <si>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</si>
  <si>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</si>
  <si>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</si>
  <si>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</si>
  <si>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</si>
  <si>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</si>
  <si>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</si>
  <si>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</si>
  <si>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</si>
  <si>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</si>
  <si>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</si>
  <si>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</si>
  <si>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</si>
  <si>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</si>
  <si>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</si>
  <si>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</si>
  <si>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</si>
  <si>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</si>
  <si>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</si>
  <si>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</si>
  <si>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</si>
  <si>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</si>
  <si>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</si>
  <si>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</si>
  <si>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</si>
  <si>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</si>
  <si>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</si>
  <si>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</si>
  <si>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</si>
  <si>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</si>
  <si>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</si>
  <si>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</si>
  <si>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</si>
  <si>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</si>
  <si>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</si>
  <si>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</si>
  <si>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</si>
  <si>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</si>
  <si>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</si>
  <si>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</si>
  <si>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</si>
  <si>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</si>
  <si>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</si>
  <si>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</si>
  <si>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</si>
  <si>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</si>
  <si>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</si>
  <si>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</si>
  <si>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</si>
  <si>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</si>
  <si>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</si>
  <si>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</si>
  <si>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</si>
  <si>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</si>
  <si>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</si>
  <si>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</si>
  <si>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</si>
  <si>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</si>
  <si>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</si>
  <si>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</si>
  <si>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</si>
  <si>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</si>
  <si>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</si>
  <si>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</si>
  <si>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</si>
  <si>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</si>
  <si>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</si>
  <si>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</si>
  <si>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</si>
  <si>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</si>
  <si>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</si>
  <si>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</si>
  <si>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</si>
  <si>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</si>
  <si>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</si>
  <si>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</si>
  <si>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</si>
  <si>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</si>
  <si>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</si>
  <si>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</si>
  <si>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</si>
  <si>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</si>
  <si>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</si>
  <si>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</si>
  <si>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</si>
  <si>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</si>
  <si>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</si>
  <si>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</si>
  <si>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</si>
  <si>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</si>
  <si>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</si>
  <si>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</si>
  <si>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</si>
  <si>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</si>
  <si>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</si>
  <si>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</si>
  <si>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</si>
  <si>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</si>
  <si>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</si>
  <si>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</si>
  <si>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</si>
  <si>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</si>
  <si>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</si>
  <si>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</si>
  <si>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</si>
  <si>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</si>
  <si>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</si>
  <si>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</si>
  <si>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</si>
  <si>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</si>
  <si>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</si>
  <si>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</si>
  <si>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</si>
  <si>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</si>
  <si>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</si>
  <si>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</si>
  <si>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</si>
  <si>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</si>
  <si>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</si>
  <si>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</si>
  <si>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</si>
  <si>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</si>
  <si>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</si>
  <si>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</si>
  <si>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</si>
  <si>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</si>
  <si>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</si>
  <si>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</si>
  <si>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</si>
  <si>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</si>
  <si>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</si>
  <si>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</si>
  <si>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</si>
  <si>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</si>
  <si>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</si>
  <si>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</si>
  <si>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</si>
  <si>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</si>
  <si>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</si>
  <si>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</si>
  <si>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</si>
  <si>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</si>
  <si>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</si>
  <si>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</si>
  <si>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</si>
  <si>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</si>
  <si>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</si>
  <si>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</si>
  <si>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</si>
  <si>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</si>
  <si>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</si>
  <si>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</si>
  <si>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</si>
  <si>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</si>
  <si>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</si>
  <si>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</si>
  <si>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</si>
  <si>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</si>
  <si>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</si>
  <si>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</si>
  <si>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</si>
  <si>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</si>
  <si>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</si>
  <si>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</si>
  <si>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</si>
  <si>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</si>
  <si>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</si>
  <si>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</si>
  <si>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</si>
  <si>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</si>
  <si>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</si>
  <si>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</si>
  <si>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</si>
  <si>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</si>
  <si>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</si>
  <si>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</si>
  <si>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</si>
  <si>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</si>
  <si>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</si>
  <si>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</si>
  <si>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</si>
  <si>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</si>
  <si>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</si>
  <si>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</si>
  <si>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</si>
  <si>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</si>
  <si>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</si>
  <si>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</si>
  <si>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</si>
  <si>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</si>
  <si>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</si>
  <si>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</si>
  <si>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</si>
  <si>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</si>
  <si>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</si>
  <si>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</si>
  <si>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</si>
  <si>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</si>
  <si>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</si>
  <si>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</si>
  <si>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</si>
  <si>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</si>
  <si>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</si>
  <si>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</si>
  <si>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</si>
  <si>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</si>
  <si>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</si>
  <si>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</si>
  <si>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</si>
  <si>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</si>
  <si>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</si>
  <si>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</si>
  <si>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</si>
  <si>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</si>
  <si>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</si>
  <si>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</si>
  <si>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</si>
  <si>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</si>
  <si>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</si>
  <si>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</si>
  <si>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</si>
  <si>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</si>
  <si>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</si>
  <si>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</si>
  <si>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</si>
  <si>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</si>
  <si>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</si>
  <si>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</si>
  <si>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</si>
  <si>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</si>
  <si>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</si>
  <si>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</si>
  <si>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</si>
  <si>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</si>
  <si>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</si>
  <si>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</si>
  <si>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</si>
  <si>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</si>
  <si>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</si>
  <si>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</si>
  <si>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</si>
  <si>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</si>
  <si>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</si>
  <si>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</si>
  <si>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</si>
  <si>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</si>
  <si>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</si>
  <si>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</si>
  <si>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</si>
  <si>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</si>
  <si>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</si>
  <si>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</si>
  <si>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</si>
  <si>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</si>
  <si>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</si>
  <si>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</si>
  <si>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</si>
  <si>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</si>
  <si>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</si>
  <si>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</si>
  <si>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</si>
  <si>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</si>
  <si>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</si>
  <si>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</si>
  <si>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</si>
  <si>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</si>
  <si>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</si>
  <si>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</si>
  <si>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</si>
  <si>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</si>
  <si>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</si>
  <si>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</si>
  <si>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</si>
  <si>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</si>
  <si>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</si>
  <si>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</si>
  <si>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</si>
  <si>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</si>
  <si>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</si>
  <si>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</si>
  <si>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</si>
  <si>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</si>
  <si>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</si>
  <si>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</si>
  <si>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</si>
  <si>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</si>
  <si>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</si>
  <si>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</si>
  <si>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</si>
  <si>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</si>
  <si>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</si>
  <si>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</si>
  <si>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</si>
  <si>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</si>
  <si>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</si>
  <si>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</si>
  <si>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</si>
  <si>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</si>
  <si>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</si>
  <si>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</si>
  <si>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</si>
  <si>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</si>
  <si>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</si>
  <si>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</si>
  <si>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</si>
  <si>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</si>
  <si>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</si>
  <si>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</si>
  <si>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</si>
  <si>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</si>
  <si>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</si>
  <si>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</si>
  <si>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</si>
  <si>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</si>
  <si>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</si>
  <si>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</si>
  <si>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</si>
  <si>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</si>
  <si>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</si>
  <si>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</si>
  <si>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</si>
  <si>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</si>
  <si>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</si>
  <si>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</si>
  <si>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</si>
  <si>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</si>
  <si>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</si>
  <si>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</si>
  <si>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</si>
  <si>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</si>
  <si>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</si>
  <si>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</si>
  <si>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</si>
  <si>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</si>
  <si>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</si>
  <si>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</si>
  <si>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</si>
  <si>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</si>
  <si>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</si>
  <si>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</si>
  <si>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</si>
  <si>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</si>
  <si>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</si>
  <si>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</si>
  <si>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</si>
  <si>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</si>
  <si>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</si>
  <si>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</si>
  <si>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</si>
  <si>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</si>
  <si>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</si>
  <si>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</si>
  <si>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</si>
  <si>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</si>
  <si>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</si>
  <si>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</si>
  <si>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</si>
  <si>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</si>
  <si>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</si>
  <si>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</si>
  <si>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</si>
  <si>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</si>
  <si>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</si>
  <si>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</si>
  <si>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</si>
  <si>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</si>
  <si>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</si>
  <si>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</si>
  <si>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</si>
  <si>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</si>
  <si>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</si>
  <si>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</si>
  <si>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</si>
  <si>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</si>
  <si>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</si>
  <si>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</si>
  <si>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</si>
  <si>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</si>
  <si>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</si>
  <si>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</si>
  <si>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</si>
  <si>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</si>
  <si>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</si>
  <si>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</si>
  <si>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</si>
  <si>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</si>
  <si>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</si>
  <si>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</si>
  <si>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</si>
  <si>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</si>
  <si>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</si>
  <si>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</si>
  <si>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</si>
  <si>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</si>
  <si>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</si>
  <si>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</si>
  <si>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</si>
  <si>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</si>
  <si>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</si>
  <si>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</si>
  <si>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</si>
  <si>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</si>
  <si>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</si>
  <si>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</si>
  <si>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</si>
  <si>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</si>
  <si>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</si>
  <si>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</si>
  <si>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</si>
  <si>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</si>
  <si>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</si>
  <si>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</si>
  <si>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</si>
  <si>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</si>
  <si>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</si>
  <si>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</si>
  <si>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</si>
  <si>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</si>
  <si>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</si>
  <si>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</si>
  <si>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</si>
  <si>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</si>
  <si>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</si>
  <si>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</si>
  <si>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</si>
  <si>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</si>
  <si>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</si>
  <si>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</si>
  <si>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</si>
  <si>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</si>
  <si>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</si>
  <si>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</si>
  <si>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</si>
  <si>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</si>
  <si>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</si>
  <si>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</si>
  <si>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</si>
  <si>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</si>
  <si>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</si>
  <si>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</si>
  <si>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</si>
  <si>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</si>
  <si>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</si>
  <si>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</si>
  <si>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</si>
  <si>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</si>
  <si>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</si>
  <si>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</si>
  <si>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</si>
  <si>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</si>
  <si>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</si>
  <si>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</si>
  <si>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</si>
  <si>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</si>
  <si>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</si>
  <si>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</si>
  <si>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</si>
  <si>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</si>
  <si>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</si>
  <si>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</si>
  <si>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</si>
  <si>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</si>
  <si>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</si>
  <si>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</si>
  <si>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</si>
  <si>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</si>
  <si>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</si>
  <si>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</si>
  <si>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</si>
  <si>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</si>
  <si>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</si>
  <si>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</si>
  <si>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</si>
  <si>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</si>
  <si>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</si>
  <si>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</si>
  <si>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</si>
  <si>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</si>
  <si>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</si>
  <si>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</si>
  <si>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</si>
  <si>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</si>
  <si>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</si>
  <si>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</si>
  <si>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</si>
  <si>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</si>
  <si>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</si>
  <si>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</si>
  <si>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</si>
  <si>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</si>
  <si>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</si>
  <si>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</si>
  <si>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</si>
  <si>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</si>
  <si>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</si>
  <si>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</si>
  <si>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</si>
  <si>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</si>
  <si>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</si>
  <si>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</si>
  <si>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</si>
  <si>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</si>
  <si>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</si>
  <si>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</si>
  <si>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</si>
  <si>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</si>
  <si>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</si>
  <si>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</si>
  <si>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</si>
  <si>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</si>
  <si>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</si>
  <si>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</si>
  <si>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</si>
  <si>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</si>
  <si>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</si>
  <si>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</si>
  <si>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</si>
  <si>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</si>
  <si>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</si>
  <si>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</si>
  <si>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</si>
  <si>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</si>
  <si>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</si>
  <si>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</si>
  <si>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</si>
  <si>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</si>
  <si>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</si>
  <si>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</si>
  <si>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</si>
  <si>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</si>
  <si>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</si>
  <si>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</si>
  <si>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</si>
  <si>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</si>
  <si>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</si>
  <si>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</si>
  <si>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</si>
  <si>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</si>
  <si>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</si>
  <si>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</si>
  <si>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</si>
  <si>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</si>
  <si>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</si>
  <si>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</si>
  <si>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</si>
  <si>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</si>
  <si>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</si>
  <si>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</si>
  <si>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</si>
  <si>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</si>
  <si>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</si>
  <si>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</si>
  <si>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</si>
  <si>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</si>
  <si>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</si>
  <si>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</si>
  <si>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</si>
  <si>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</si>
  <si>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</si>
  <si>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</si>
  <si>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</si>
  <si>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</si>
  <si>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</si>
  <si>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</si>
  <si>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</si>
  <si>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</si>
  <si>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</si>
  <si>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</si>
  <si>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</si>
  <si>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</si>
  <si>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</si>
  <si>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</si>
  <si>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</si>
  <si>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</si>
  <si>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</si>
  <si>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</si>
  <si>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</si>
  <si>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</si>
  <si>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</si>
  <si>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</si>
  <si>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</si>
  <si>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</si>
  <si>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</si>
  <si>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</si>
  <si>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</si>
  <si>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</si>
  <si>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</si>
  <si>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</si>
  <si>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</si>
  <si>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</si>
  <si>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</si>
  <si>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</si>
  <si>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</si>
  <si>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</si>
  <si>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</si>
  <si>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</si>
  <si>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</si>
  <si>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</si>
  <si>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</si>
  <si>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</si>
  <si>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</si>
  <si>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</si>
  <si>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</si>
  <si>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</si>
  <si>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</si>
  <si>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</si>
  <si>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</si>
  <si>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</si>
  <si>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</si>
  <si>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</si>
  <si>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</si>
  <si>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</si>
  <si>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</si>
  <si>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</si>
  <si>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</si>
  <si>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</si>
  <si>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</si>
  <si>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</si>
  <si>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</si>
  <si>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</si>
  <si>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</si>
  <si>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</si>
  <si>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</si>
  <si>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</si>
  <si>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</si>
  <si>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</si>
  <si>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</si>
  <si>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</si>
  <si>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</si>
  <si>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</si>
  <si>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</si>
  <si>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</si>
  <si>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</si>
  <si>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</si>
  <si>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</si>
  <si>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</si>
  <si>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</si>
  <si>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</si>
  <si>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</si>
  <si>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</si>
  <si>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</si>
  <si>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</si>
  <si>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</si>
  <si>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</si>
  <si>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</si>
  <si>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</si>
  <si>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</si>
  <si>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</si>
  <si>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</si>
  <si>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</si>
  <si>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</si>
  <si>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</si>
  <si>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</si>
  <si>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</si>
  <si>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</si>
  <si>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</si>
  <si>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</si>
  <si>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</si>
  <si>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</si>
  <si>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</si>
  <si>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</si>
  <si>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</si>
  <si>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</si>
  <si>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</si>
  <si>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</si>
  <si>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</si>
  <si>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</si>
  <si>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</si>
  <si>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</si>
  <si>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</si>
  <si>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</si>
  <si>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</si>
  <si>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</si>
  <si>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</si>
  <si>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</si>
  <si>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</si>
  <si>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</si>
  <si>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</si>
  <si>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</si>
  <si>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</si>
  <si>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</si>
  <si>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</si>
  <si>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</si>
  <si>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</si>
  <si>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</si>
  <si>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</si>
  <si>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</si>
  <si>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</si>
  <si>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</si>
  <si>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</si>
  <si>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</si>
  <si>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</si>
  <si>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</si>
  <si>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</si>
  <si>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</si>
  <si>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</si>
  <si>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</si>
  <si>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</si>
  <si>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</si>
  <si>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</si>
  <si>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</si>
  <si>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</si>
  <si>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</si>
  <si>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</si>
  <si>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</si>
  <si>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</si>
  <si>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</si>
  <si>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</si>
  <si>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</si>
  <si>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</si>
  <si>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</si>
  <si>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</si>
  <si>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</si>
  <si>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</si>
  <si>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</si>
  <si>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</si>
  <si>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</si>
  <si>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</si>
  <si>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</si>
  <si>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</si>
  <si>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</si>
  <si>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</si>
  <si>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</si>
  <si>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</si>
  <si>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</si>
  <si>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</si>
  <si>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</si>
  <si>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</si>
  <si>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</si>
  <si>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</si>
  <si>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</si>
  <si>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</si>
  <si>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</si>
  <si>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</si>
  <si>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</si>
  <si>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</si>
  <si>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</si>
  <si>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</si>
  <si>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</si>
  <si>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</si>
  <si>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</si>
  <si>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</si>
  <si>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</si>
  <si>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</si>
  <si>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</si>
  <si>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</si>
  <si>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</si>
  <si>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</si>
  <si>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</si>
  <si>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</si>
  <si>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</si>
  <si>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</si>
  <si>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</si>
  <si>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</si>
  <si>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</si>
  <si>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</si>
  <si>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</si>
  <si>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</si>
  <si>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</si>
  <si>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</si>
  <si>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</si>
  <si>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</si>
  <si>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</si>
  <si>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</si>
  <si>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</si>
  <si>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</si>
  <si>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</si>
  <si>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</si>
  <si>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</si>
  <si>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</si>
  <si>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</si>
  <si>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</si>
  <si>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</si>
  <si>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</si>
  <si>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</si>
  <si>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</si>
  <si>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</si>
  <si>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</si>
  <si>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</si>
  <si>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</si>
  <si>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</si>
  <si>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</si>
  <si>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</si>
  <si>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</si>
  <si>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</si>
  <si>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</si>
  <si>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</si>
  <si>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</si>
  <si>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</si>
  <si>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</si>
  <si>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</si>
  <si>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</si>
  <si>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</si>
  <si>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</si>
  <si>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</si>
  <si>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</si>
  <si>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</si>
  <si>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</si>
  <si>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</si>
  <si>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</si>
  <si>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</si>
  <si>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</si>
  <si>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</si>
  <si>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</si>
  <si>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</si>
  <si>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</si>
  <si>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</si>
  <si>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</si>
  <si>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</si>
  <si>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</si>
  <si>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</si>
  <si>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</si>
  <si>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</si>
  <si>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</si>
  <si>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</si>
  <si>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</si>
  <si>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</si>
  <si>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</si>
  <si>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</si>
  <si>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</si>
  <si>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</si>
  <si>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</si>
  <si>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</si>
  <si>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</si>
  <si>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</si>
  <si>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</si>
  <si>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</si>
  <si>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</si>
  <si>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</si>
  <si>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</si>
  <si>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</si>
  <si>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</si>
  <si>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</si>
  <si>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</si>
  <si>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</si>
  <si>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</si>
  <si>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</si>
  <si>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</si>
  <si>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</si>
  <si>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</si>
  <si>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</si>
  <si>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</si>
  <si>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</si>
  <si>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</si>
  <si>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</si>
  <si>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</si>
  <si>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</si>
  <si>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</si>
  <si>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</si>
  <si>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</si>
  <si>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</si>
  <si>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</si>
  <si>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</si>
  <si>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</si>
  <si>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</si>
  <si>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</si>
  <si>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</si>
  <si>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</si>
  <si>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</si>
  <si>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</si>
  <si>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</si>
  <si>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</si>
  <si>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</si>
  <si>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</si>
  <si>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</si>
  <si>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</si>
  <si>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</si>
  <si>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</si>
  <si>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</si>
  <si>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</si>
  <si>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</si>
  <si>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</si>
  <si>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</si>
  <si>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</si>
  <si>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</si>
  <si>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</si>
  <si>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</si>
  <si>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</si>
  <si>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</si>
  <si>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</si>
  <si>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</si>
  <si>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</si>
  <si>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</si>
  <si>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</si>
  <si>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</si>
  <si>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</si>
  <si>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</si>
  <si>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</si>
  <si>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</si>
  <si>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</si>
  <si>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</si>
  <si>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</si>
  <si>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</si>
  <si>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</si>
  <si>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</si>
  <si>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</si>
  <si>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</si>
  <si>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</si>
  <si>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</si>
  <si>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</si>
  <si>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</si>
  <si>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</si>
  <si>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</si>
  <si>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</si>
  <si>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</si>
  <si>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</si>
  <si>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</si>
  <si>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</si>
  <si>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</si>
  <si>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</si>
  <si>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</si>
  <si>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</si>
  <si>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</si>
  <si>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</si>
  <si>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</si>
  <si>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</si>
  <si>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</si>
  <si>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</si>
  <si>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</si>
  <si>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</si>
  <si>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</si>
  <si>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</si>
  <si>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</si>
  <si>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</si>
  <si>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</si>
  <si>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</si>
  <si>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</si>
  <si>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</si>
  <si>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</si>
  <si>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</si>
  <si>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</si>
  <si>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</si>
  <si>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</si>
  <si>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</si>
  <si>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</si>
  <si>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</si>
  <si>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</si>
  <si>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</si>
  <si>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</si>
  <si>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</si>
  <si>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</si>
  <si>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</si>
  <si>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</si>
  <si>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</si>
  <si>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</si>
  <si>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</si>
  <si>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</si>
  <si>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</si>
  <si>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</si>
  <si>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</si>
  <si>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</si>
  <si>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</si>
  <si>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</si>
  <si>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</si>
  <si>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</si>
  <si>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</si>
  <si>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</si>
  <si>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</si>
  <si>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</si>
  <si>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</si>
  <si>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</si>
  <si>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</si>
  <si>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</si>
  <si>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</si>
  <si>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</si>
  <si>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</si>
  <si>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</si>
  <si>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</si>
  <si>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</si>
  <si>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</si>
  <si>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</si>
  <si>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</si>
  <si>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</si>
  <si>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</si>
  <si>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</si>
  <si>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</si>
  <si>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</si>
  <si>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</si>
  <si>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</si>
  <si>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</si>
  <si>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</si>
  <si>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</si>
  <si>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</si>
  <si>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</si>
  <si>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</si>
  <si>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</si>
  <si>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</si>
  <si>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</si>
  <si>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</si>
  <si>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</si>
  <si>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</si>
  <si>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</si>
  <si>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</si>
  <si>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</si>
  <si>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</si>
  <si>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</si>
  <si>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</si>
  <si>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</si>
  <si>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</si>
  <si>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</si>
  <si>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</si>
  <si>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</si>
  <si>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</si>
  <si>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</si>
  <si>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</si>
  <si>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</si>
  <si>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</si>
  <si>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</si>
  <si>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</si>
  <si>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</si>
  <si>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</si>
  <si>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</si>
  <si>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</si>
  <si>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</si>
  <si>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</si>
  <si>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</si>
  <si>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</si>
  <si>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</si>
  <si>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</si>
  <si>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</si>
  <si>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</si>
  <si>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</si>
  <si>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</si>
  <si>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</si>
  <si>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</si>
  <si>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</si>
  <si>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</si>
  <si>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</si>
  <si>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</si>
  <si>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</si>
  <si>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</si>
  <si>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</si>
  <si>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</si>
  <si>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</si>
  <si>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</si>
  <si>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</si>
  <si>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</si>
  <si>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</si>
  <si>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</si>
  <si>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</si>
  <si>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</si>
  <si>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</si>
  <si>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</si>
  <si>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</si>
  <si>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</si>
  <si>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</si>
  <si>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</si>
  <si>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</si>
  <si>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</si>
  <si>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</si>
  <si>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</si>
  <si>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</si>
  <si>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</si>
  <si>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</si>
  <si>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</si>
  <si>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</si>
  <si>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</si>
  <si>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</si>
  <si>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</si>
  <si>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</si>
  <si>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</si>
  <si>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</si>
  <si>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</si>
  <si>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</si>
  <si>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</si>
  <si>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</si>
  <si>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</si>
  <si>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</si>
  <si>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</si>
  <si>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</si>
  <si>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</si>
  <si>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</si>
  <si>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</si>
  <si>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</si>
  <si>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</si>
  <si>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</si>
  <si>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</si>
  <si>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</si>
  <si>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</si>
  <si>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</si>
  <si>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</si>
  <si>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</si>
  <si>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</si>
  <si>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</si>
  <si>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</si>
  <si>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</si>
  <si>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</si>
  <si>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</si>
  <si>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</si>
  <si>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</si>
  <si>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</si>
  <si>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</si>
  <si>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</si>
  <si>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</si>
  <si>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</si>
  <si>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</si>
  <si>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</si>
  <si>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</si>
  <si>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</si>
  <si>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</si>
  <si>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</si>
  <si>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</si>
  <si>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</si>
  <si>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</si>
  <si>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</si>
  <si>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</si>
  <si>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</si>
  <si>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</si>
  <si>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</si>
  <si>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</si>
  <si>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</si>
  <si>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</si>
  <si>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</si>
  <si>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</si>
  <si>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</si>
  <si>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</si>
  <si>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</si>
  <si>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</si>
  <si>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</si>
  <si>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</si>
  <si>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</si>
  <si>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</si>
  <si>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</si>
  <si>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</si>
  <si>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</si>
  <si>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</si>
  <si>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</si>
  <si>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</si>
  <si>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</si>
  <si>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</si>
  <si>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</si>
  <si>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</si>
  <si>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</si>
  <si>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</si>
  <si>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</si>
  <si>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</si>
  <si>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</si>
  <si>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</si>
  <si>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</si>
  <si>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</si>
  <si>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</si>
  <si>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</si>
  <si>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</si>
  <si>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</si>
  <si>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</si>
  <si>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</si>
  <si>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</si>
  <si>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</si>
  <si>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</si>
  <si>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</si>
  <si>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</si>
  <si>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</si>
  <si>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</si>
  <si>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</si>
  <si>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</si>
  <si>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</si>
  <si>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</si>
  <si>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</si>
  <si>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</si>
  <si>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</si>
  <si>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</si>
  <si>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</si>
  <si>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</si>
  <si>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</si>
  <si>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</si>
  <si>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</si>
  <si>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</si>
  <si>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</si>
  <si>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</si>
  <si>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</si>
  <si>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</si>
  <si>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</si>
  <si>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</si>
  <si>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</si>
  <si>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</si>
  <si>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</si>
  <si>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</si>
  <si>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</si>
  <si>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</si>
  <si>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</si>
  <si>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</si>
  <si>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</si>
  <si>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</si>
  <si>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</si>
  <si>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</si>
  <si>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</si>
  <si>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</si>
  <si>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</si>
  <si>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</si>
  <si>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</si>
  <si>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</si>
  <si>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</si>
  <si>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</si>
  <si>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</si>
  <si>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</si>
  <si>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</si>
  <si>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</si>
  <si>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</si>
  <si>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</si>
  <si>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</si>
  <si>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</si>
  <si>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</si>
  <si>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</si>
  <si>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</si>
  <si>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</si>
  <si>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</si>
  <si>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</si>
  <si>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</si>
  <si>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</si>
  <si>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</si>
  <si>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</si>
  <si>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</si>
  <si>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</si>
  <si>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</si>
  <si>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</si>
  <si>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</si>
  <si>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</si>
  <si>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</si>
  <si>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</si>
  <si>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</si>
  <si>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</si>
  <si>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</si>
  <si>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</si>
  <si>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</si>
  <si>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</si>
  <si>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</si>
  <si>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</si>
  <si>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</si>
  <si>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</si>
  <si>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</si>
  <si>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</si>
  <si>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</si>
  <si>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</si>
  <si>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</si>
  <si>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</si>
  <si>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</si>
  <si>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</si>
  <si>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</si>
  <si>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</si>
  <si>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</si>
  <si>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</si>
  <si>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</si>
  <si>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</si>
  <si>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</si>
  <si>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</si>
  <si>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</si>
  <si>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</si>
  <si>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</si>
  <si>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</si>
  <si>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</si>
  <si>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</si>
  <si>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</si>
  <si>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</si>
  <si>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</si>
  <si>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</si>
  <si>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</si>
  <si>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</si>
  <si>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</si>
  <si>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</si>
  <si>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</si>
  <si>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</si>
  <si>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</si>
  <si>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</si>
  <si>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</si>
  <si>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</si>
  <si>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</si>
  <si>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</si>
  <si>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</si>
  <si>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</si>
  <si>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</si>
  <si>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</si>
  <si>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</si>
  <si>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</si>
  <si>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</si>
  <si>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</si>
  <si>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</si>
  <si>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</si>
  <si>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</si>
  <si>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</si>
  <si>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</si>
  <si>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</si>
  <si>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</si>
  <si>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</si>
  <si>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</si>
  <si>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</si>
  <si>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</si>
  <si>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</si>
  <si>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</si>
  <si>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</si>
  <si>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</si>
  <si>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</si>
  <si>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</si>
  <si>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</si>
  <si>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</si>
  <si>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</si>
  <si>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</si>
  <si>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</si>
  <si>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</si>
  <si>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</si>
  <si>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</si>
  <si>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</si>
  <si>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</si>
  <si>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</si>
  <si>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</si>
  <si>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</si>
  <si>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</si>
  <si>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</si>
  <si>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</si>
  <si>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</si>
  <si>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</si>
  <si>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</si>
  <si>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</si>
  <si>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</si>
  <si>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</si>
  <si>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</si>
  <si>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</si>
  <si>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</si>
  <si>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</si>
  <si>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</si>
  <si>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</si>
  <si>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</si>
  <si>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</si>
  <si>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</si>
  <si>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</si>
  <si>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</si>
  <si>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</si>
  <si>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</si>
  <si>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</si>
  <si>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</si>
  <si>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</si>
  <si>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</si>
  <si>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</si>
  <si>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</si>
  <si>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</si>
  <si>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</si>
  <si>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</si>
  <si>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</si>
  <si>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</si>
  <si>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</si>
  <si>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</si>
  <si>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</si>
  <si>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</si>
  <si>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</si>
  <si>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</si>
  <si>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</si>
  <si>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</si>
  <si>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</si>
  <si>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</si>
  <si>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</si>
  <si>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</si>
  <si>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</si>
  <si>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</si>
  <si>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</si>
  <si>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</si>
  <si>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</si>
  <si>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</si>
  <si>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</si>
  <si>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</si>
  <si>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</si>
  <si>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</si>
  <si>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</si>
  <si>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</si>
  <si>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</si>
  <si>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</si>
  <si>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</si>
  <si>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</si>
  <si>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</si>
  <si>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</si>
  <si>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</si>
  <si>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</si>
  <si>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</si>
  <si>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</si>
  <si>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</si>
  <si>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</si>
  <si>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</si>
  <si>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</si>
  <si>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</si>
  <si>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</si>
  <si>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</si>
  <si>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</si>
  <si>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</si>
  <si>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</si>
  <si>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</si>
  <si>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</si>
  <si>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</si>
  <si>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</si>
  <si>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</si>
  <si>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</si>
  <si>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</si>
  <si>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</si>
  <si>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</si>
  <si>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</si>
  <si>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</si>
  <si>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</si>
  <si>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</si>
  <si>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</si>
  <si>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</si>
  <si>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</si>
  <si>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</si>
  <si>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</si>
  <si>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</si>
  <si>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</si>
  <si>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</si>
  <si>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</si>
  <si>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</si>
  <si>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</si>
  <si>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</si>
  <si>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</si>
  <si>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</si>
  <si>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</si>
  <si>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</si>
  <si>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</si>
  <si>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</si>
  <si>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</si>
  <si>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</si>
  <si>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</si>
  <si>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</si>
  <si>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</si>
  <si>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</si>
  <si>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</si>
  <si>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</si>
  <si>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</si>
  <si>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</si>
  <si>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</si>
  <si>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</si>
  <si>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</si>
  <si>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</si>
  <si>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</si>
  <si>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</si>
  <si>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</si>
  <si>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</si>
  <si>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</si>
  <si>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</si>
  <si>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</si>
  <si>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</si>
  <si>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</si>
  <si>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</si>
  <si>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</si>
  <si>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</si>
  <si>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</si>
  <si>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</si>
  <si>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</si>
  <si>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</si>
  <si>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</si>
  <si>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</si>
  <si>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</si>
  <si>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</si>
  <si>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</si>
  <si>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</si>
  <si>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</si>
  <si>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</si>
  <si>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</si>
  <si>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</si>
  <si>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</si>
  <si>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</si>
  <si>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</si>
  <si>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</si>
  <si>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</si>
  <si>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</si>
  <si>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</si>
  <si>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</si>
  <si>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</si>
  <si>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</si>
  <si>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</si>
  <si>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</si>
  <si>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</si>
  <si>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</si>
  <si>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</si>
  <si>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</si>
  <si>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</si>
  <si>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</si>
  <si>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</si>
  <si>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</si>
  <si>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</si>
  <si>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</si>
  <si>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</si>
  <si>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</si>
  <si>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</si>
  <si>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</si>
  <si>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</si>
  <si>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</si>
  <si>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</si>
  <si>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</si>
  <si>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</si>
  <si>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</si>
  <si>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</si>
  <si>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</si>
  <si>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</si>
  <si>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</si>
  <si>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</si>
  <si>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</si>
  <si>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</si>
  <si>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</si>
  <si>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</si>
  <si>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</si>
  <si>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</si>
  <si>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</si>
  <si>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</si>
  <si>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</si>
  <si>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</si>
  <si>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</si>
  <si>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</si>
  <si>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</si>
  <si>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</si>
  <si>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</si>
  <si>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</si>
  <si>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</si>
  <si>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</si>
  <si>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</si>
  <si>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</si>
  <si>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</si>
  <si>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</si>
  <si>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</si>
  <si>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</si>
  <si>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</si>
  <si>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</si>
  <si>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</si>
  <si>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</si>
  <si>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</si>
  <si>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</si>
  <si>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</si>
  <si>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</si>
  <si>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</si>
  <si>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</si>
  <si>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</si>
  <si>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</si>
  <si>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</si>
  <si>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</si>
  <si>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</si>
  <si>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</si>
  <si>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</si>
  <si>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</si>
  <si>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</si>
  <si>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</si>
  <si>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</si>
  <si>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</si>
  <si>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</si>
  <si>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</si>
  <si>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</si>
  <si>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</si>
  <si>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</si>
  <si>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</si>
  <si>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</si>
  <si>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</si>
  <si>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</si>
  <si>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</si>
  <si>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</si>
  <si>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</si>
  <si>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</si>
  <si>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</si>
  <si>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</si>
  <si>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</si>
  <si>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</si>
  <si>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</si>
  <si>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</si>
  <si>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</si>
  <si>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</si>
  <si>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</si>
  <si>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</si>
  <si>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</si>
  <si>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</si>
  <si>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</si>
  <si>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</si>
  <si>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</si>
  <si>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</si>
  <si>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</si>
  <si>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</si>
  <si>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</si>
  <si>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</si>
  <si>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</si>
  <si>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</si>
  <si>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</si>
  <si>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</si>
  <si>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</si>
  <si>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</si>
  <si>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</si>
  <si>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</si>
  <si>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</si>
  <si>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</si>
  <si>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</si>
  <si>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</si>
  <si>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</si>
  <si>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</si>
  <si>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</si>
  <si>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</si>
  <si>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</si>
  <si>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</si>
  <si>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</si>
  <si>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</si>
  <si>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</si>
  <si>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</si>
  <si>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</si>
  <si>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</si>
  <si>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</si>
  <si>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</si>
  <si>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</si>
  <si>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</si>
  <si>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</si>
  <si>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</si>
  <si>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</si>
  <si>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</si>
  <si>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</si>
  <si>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</si>
  <si>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</si>
  <si>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</si>
  <si>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</si>
  <si>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</si>
  <si>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</si>
  <si>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</si>
  <si>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</si>
  <si>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</si>
  <si>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</si>
  <si>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</si>
  <si>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</si>
  <si>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</si>
  <si>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</si>
  <si>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</si>
  <si>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</si>
  <si>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</si>
  <si>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</si>
  <si>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</si>
  <si>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</si>
  <si>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</si>
  <si>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</si>
  <si>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</si>
  <si>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</si>
  <si>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</si>
  <si>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</si>
  <si>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</si>
  <si>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</si>
  <si>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</si>
  <si>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</si>
  <si>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</si>
  <si>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</si>
  <si>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</si>
  <si>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</si>
  <si>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</si>
  <si>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</si>
  <si>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</si>
  <si>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</si>
  <si>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</si>
  <si>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</si>
  <si>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</si>
  <si>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</si>
  <si>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</si>
  <si>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</si>
  <si>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</si>
  <si>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</si>
  <si>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</si>
  <si>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</si>
  <si>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</si>
  <si>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</si>
  <si>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</si>
  <si>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</si>
  <si>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</si>
  <si>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</si>
  <si>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</si>
  <si>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</si>
  <si>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</si>
  <si>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</si>
  <si>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</si>
  <si>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</si>
  <si>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</si>
  <si>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</si>
  <si>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</si>
  <si>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</si>
  <si>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</si>
  <si>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</si>
  <si>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</si>
  <si>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</si>
  <si>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</si>
  <si>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</si>
  <si>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</si>
  <si>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</si>
  <si>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</si>
  <si>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</si>
  <si>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</si>
  <si>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</si>
  <si>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</si>
  <si>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</si>
  <si>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</si>
  <si>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</si>
  <si>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</si>
  <si>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</si>
  <si>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</si>
  <si>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</si>
  <si>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</si>
  <si>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</si>
  <si>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</si>
  <si>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</si>
  <si>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</si>
  <si>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</si>
  <si>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</si>
  <si>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</si>
  <si>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</si>
  <si>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</si>
  <si>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</si>
  <si>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</si>
  <si>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</si>
  <si>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</si>
  <si>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</si>
  <si>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</si>
  <si>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</si>
  <si>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</si>
  <si>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</si>
  <si>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</si>
  <si>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</si>
  <si>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</si>
  <si>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</si>
  <si>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</si>
  <si>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</si>
  <si>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</si>
  <si>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</si>
  <si>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</si>
  <si>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</si>
  <si>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</si>
  <si>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</si>
  <si>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</si>
  <si>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</si>
  <si>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</si>
  <si>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</si>
  <si>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</si>
  <si>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</si>
  <si>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</si>
  <si>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</si>
  <si>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</si>
  <si>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</si>
  <si>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</si>
  <si>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</si>
  <si>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</si>
  <si>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</si>
  <si>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</si>
  <si>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</si>
  <si>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</si>
  <si>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</si>
  <si>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</si>
  <si>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</si>
  <si>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</si>
  <si>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</si>
  <si>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</si>
  <si>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</si>
  <si>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</si>
  <si>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</si>
  <si>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</si>
  <si>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</si>
  <si>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</si>
  <si>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</si>
  <si>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</si>
  <si>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</si>
  <si>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</si>
  <si>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</si>
  <si>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</si>
  <si>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</si>
  <si>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</si>
  <si>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</si>
  <si>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</si>
  <si>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</si>
  <si>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</si>
  <si>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</si>
  <si>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</si>
  <si>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</si>
  <si>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</si>
  <si>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</si>
  <si>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</si>
  <si>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</si>
  <si>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</si>
  <si>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</si>
  <si>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</si>
  <si>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</si>
  <si>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</si>
  <si>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</si>
  <si>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</si>
  <si>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</si>
  <si>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</si>
  <si>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</si>
  <si>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</si>
  <si>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</si>
  <si>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</si>
  <si>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</si>
  <si>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</si>
  <si>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</si>
  <si>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</si>
  <si>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</si>
  <si>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</si>
  <si>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</si>
  <si>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</si>
  <si>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</si>
  <si>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</si>
  <si>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</si>
  <si>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</si>
  <si>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</si>
  <si>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</si>
  <si>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</si>
  <si>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</si>
  <si>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</si>
  <si>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</si>
  <si>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</si>
  <si>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</si>
  <si>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</si>
  <si>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</si>
  <si>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</si>
  <si>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</si>
  <si>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</si>
  <si>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</si>
  <si>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</si>
  <si>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</si>
  <si>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</si>
  <si>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</si>
  <si>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</si>
  <si>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</si>
  <si>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</si>
  <si>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</si>
  <si>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</si>
  <si>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</si>
  <si>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</si>
  <si>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</si>
  <si>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</si>
  <si>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</si>
  <si>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</si>
  <si>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</si>
  <si>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</si>
  <si>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</si>
  <si>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</si>
  <si>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</si>
  <si>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</si>
  <si>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</si>
  <si>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</si>
  <si>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</si>
  <si>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</si>
  <si>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</si>
  <si>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</si>
  <si>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</si>
  <si>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</si>
  <si>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</si>
  <si>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</si>
  <si>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</si>
  <si>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</si>
  <si>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</si>
  <si>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</si>
  <si>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</si>
  <si>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</si>
  <si>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</si>
  <si>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</si>
  <si>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</si>
  <si>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</si>
  <si>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</si>
  <si>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</si>
  <si>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</si>
  <si>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</si>
  <si>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</si>
  <si>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</si>
  <si>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</si>
  <si>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</si>
  <si>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</si>
  <si>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</si>
  <si>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</si>
  <si>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</si>
  <si>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</si>
  <si>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</si>
  <si>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</si>
  <si>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</si>
  <si>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</si>
  <si>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</si>
  <si>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</si>
  <si>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</si>
  <si>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</si>
  <si>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</si>
  <si>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</si>
  <si>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</si>
  <si>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</si>
  <si>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</si>
  <si>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</si>
  <si>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</si>
  <si>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</si>
  <si>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</si>
  <si>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</si>
  <si>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</si>
  <si>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</si>
  <si>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</si>
  <si>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</si>
  <si>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</si>
  <si>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</si>
  <si>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</si>
  <si>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</si>
  <si>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</si>
  <si>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</si>
  <si>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</si>
  <si>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</si>
  <si>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</si>
  <si>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</si>
  <si>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</si>
  <si>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</si>
  <si>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</si>
  <si>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</si>
  <si>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</si>
  <si>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</si>
  <si>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</si>
  <si>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</si>
  <si>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</si>
  <si>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</si>
  <si>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</si>
  <si>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</si>
  <si>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</si>
  <si>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</si>
  <si>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</si>
  <si>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</si>
  <si>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</si>
  <si>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</si>
  <si>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</si>
  <si>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</si>
  <si>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</si>
  <si>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</si>
  <si>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</si>
  <si>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</si>
  <si>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</si>
  <si>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</si>
  <si>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</si>
  <si>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</si>
  <si>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</si>
  <si>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</si>
  <si>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</si>
  <si>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</si>
  <si>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</si>
  <si>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</si>
  <si>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</si>
  <si>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</si>
  <si>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</si>
  <si>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</si>
  <si>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</si>
  <si>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</si>
  <si>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</si>
  <si>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</si>
  <si>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</si>
  <si>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</si>
  <si>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</si>
  <si>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</si>
  <si>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</si>
  <si>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</si>
  <si>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</si>
  <si>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</si>
  <si>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</si>
  <si>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</si>
  <si>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</si>
  <si>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</si>
  <si>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</si>
  <si>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</si>
  <si>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</si>
  <si>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</si>
  <si>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</si>
  <si>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</si>
  <si>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</si>
  <si>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</si>
  <si>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</si>
  <si>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</si>
  <si>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</si>
  <si>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</si>
  <si>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</si>
  <si>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</si>
  <si>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</si>
  <si>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</si>
  <si>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</si>
  <si>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</si>
  <si>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</si>
  <si>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</si>
  <si>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</si>
  <si>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</si>
  <si>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</si>
  <si>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</si>
  <si>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</si>
  <si>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</si>
  <si>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</si>
  <si>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</si>
  <si>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</si>
  <si>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</si>
  <si>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</si>
  <si>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</si>
  <si>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</si>
  <si>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</si>
  <si>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</si>
  <si>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</si>
  <si>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</si>
  <si>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</si>
  <si>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</si>
  <si>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</si>
  <si>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</si>
  <si>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</si>
  <si>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</si>
  <si>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</si>
  <si>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</si>
  <si>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</si>
  <si>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</si>
  <si>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</si>
  <si>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</si>
  <si>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</si>
  <si>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</si>
  <si>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</si>
  <si>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</si>
  <si>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</si>
  <si>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</si>
  <si>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</si>
  <si>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</si>
  <si>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</si>
  <si>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</si>
  <si>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</si>
  <si>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</si>
  <si>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</si>
  <si>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</si>
  <si>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</si>
  <si>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</si>
  <si>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</si>
  <si>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</si>
  <si>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</si>
  <si>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</si>
  <si>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</si>
  <si>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</si>
  <si>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</si>
  <si>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</si>
  <si>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</si>
  <si>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</si>
  <si>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</si>
  <si>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</si>
  <si>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</si>
  <si>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</si>
  <si>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</si>
  <si>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</si>
  <si>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</si>
  <si>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</si>
  <si>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</si>
  <si>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</si>
  <si>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</si>
  <si>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</si>
  <si>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</si>
  <si>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</si>
  <si>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</si>
  <si>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</si>
  <si>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</si>
  <si>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</si>
  <si>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</si>
  <si>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</si>
  <si>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</si>
  <si>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</si>
  <si>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</si>
  <si>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</si>
  <si>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</si>
  <si>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</si>
  <si>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</si>
  <si>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</si>
  <si>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</si>
  <si>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</si>
  <si>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</si>
  <si>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</si>
  <si>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</si>
  <si>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</si>
  <si>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</si>
  <si>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</si>
  <si>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</si>
  <si>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</si>
  <si>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</si>
  <si>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</si>
  <si>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</si>
  <si>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</si>
  <si>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</si>
  <si>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</si>
  <si>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</si>
  <si>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</si>
  <si>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</si>
  <si>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</si>
  <si>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</si>
  <si>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</si>
  <si>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</si>
  <si>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</si>
  <si>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</si>
  <si>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</si>
  <si>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</si>
  <si>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</si>
  <si>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</si>
  <si>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</si>
  <si>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</si>
  <si>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</si>
  <si>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</si>
  <si>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</si>
  <si>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</si>
  <si>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</si>
  <si>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</si>
  <si>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</si>
  <si>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</si>
  <si>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</si>
  <si>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</si>
  <si>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</si>
  <si>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</si>
  <si>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</si>
  <si>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</si>
  <si>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</si>
  <si>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</si>
  <si>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</si>
  <si>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</si>
  <si>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</si>
  <si>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</si>
  <si>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</si>
  <si>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</si>
  <si>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</si>
  <si>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</si>
  <si>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</si>
  <si>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</si>
  <si>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</si>
  <si>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</si>
  <si>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</si>
  <si>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</si>
  <si>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</si>
  <si>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</si>
  <si>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</si>
  <si>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</si>
  <si>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</si>
  <si>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</si>
  <si>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</si>
  <si>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</si>
  <si>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</si>
  <si>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</si>
  <si>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</si>
  <si>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</si>
  <si>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</si>
  <si>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</si>
  <si>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</si>
  <si>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</si>
  <si>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</si>
  <si>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</si>
  <si>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</si>
  <si>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</si>
  <si>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</si>
  <si>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</si>
  <si>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</si>
  <si>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</si>
  <si>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</si>
  <si>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</si>
  <si>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</si>
  <si>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</si>
  <si>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</si>
  <si>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</si>
  <si>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</si>
  <si>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</si>
  <si>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</si>
  <si>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</si>
  <si>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</si>
  <si>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</si>
  <si>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</si>
  <si>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</si>
  <si>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</si>
  <si>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</si>
  <si>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</si>
  <si>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</si>
  <si>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</si>
  <si>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</si>
  <si>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</si>
  <si>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</si>
  <si>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</si>
  <si>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</si>
  <si>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</si>
  <si>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</si>
  <si>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</si>
  <si>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</si>
  <si>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</si>
  <si>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</si>
  <si>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</si>
  <si>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</si>
  <si>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</si>
  <si>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</si>
  <si>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</si>
  <si>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</si>
  <si>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</si>
  <si>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</si>
  <si>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</si>
  <si>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</si>
  <si>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</si>
  <si>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</si>
  <si>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</si>
  <si>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</si>
  <si>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</si>
  <si>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</si>
  <si>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</si>
  <si>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</si>
  <si>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</si>
  <si>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</si>
  <si>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</si>
  <si>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</si>
  <si>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</si>
  <si>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</si>
  <si>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</si>
  <si>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</si>
  <si>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</si>
  <si>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</si>
  <si>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</si>
  <si>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</si>
  <si>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</si>
  <si>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</si>
  <si>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</si>
  <si>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</si>
  <si>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</si>
  <si>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</si>
  <si>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</si>
  <si>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</si>
  <si>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</si>
  <si>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</si>
  <si>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</si>
  <si>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</si>
  <si>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</si>
  <si>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</si>
  <si>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</si>
  <si>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</si>
  <si>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</si>
  <si>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</si>
  <si>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</si>
  <si>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</si>
  <si>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</si>
  <si>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</si>
  <si>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</si>
  <si>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</si>
  <si>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</si>
  <si>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</si>
  <si>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</si>
  <si>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</si>
  <si>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</si>
  <si>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</si>
  <si>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</si>
  <si>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</si>
  <si>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</si>
  <si>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</si>
  <si>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</si>
  <si>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</si>
  <si>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</si>
  <si>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</si>
  <si>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</si>
  <si>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</si>
  <si>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</si>
  <si>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</si>
  <si>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</si>
  <si>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</si>
  <si>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</si>
  <si>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</si>
  <si>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</si>
  <si>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</si>
  <si>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</si>
  <si>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</si>
  <si>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</si>
  <si>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</si>
  <si>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</si>
  <si>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</si>
  <si>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</si>
  <si>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</si>
  <si>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</si>
  <si>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</si>
  <si>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</si>
  <si>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</si>
  <si>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</si>
  <si>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</si>
  <si>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</si>
  <si>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</si>
  <si>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</si>
  <si>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</si>
  <si>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</si>
  <si>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</si>
  <si>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</si>
  <si>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</si>
  <si>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</si>
  <si>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</si>
  <si>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</si>
  <si>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</si>
  <si>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</si>
  <si>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</si>
  <si>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</si>
  <si>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</si>
  <si>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</si>
  <si>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</si>
  <si>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</si>
  <si>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</si>
  <si>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</si>
  <si>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</si>
  <si>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</si>
  <si>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</si>
  <si>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</si>
  <si>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</si>
  <si>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</si>
  <si>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</si>
  <si>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</si>
  <si>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</si>
  <si>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</si>
  <si>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</si>
  <si>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</si>
  <si>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</si>
  <si>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</si>
  <si>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</si>
  <si>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</si>
  <si>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</si>
  <si>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</si>
  <si>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</si>
  <si>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</si>
  <si>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</si>
  <si>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</si>
  <si>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</si>
  <si>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</si>
  <si>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</si>
  <si>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</si>
  <si>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</si>
  <si>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</si>
  <si>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</si>
  <si>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</si>
  <si>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</si>
  <si>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</si>
  <si>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</si>
  <si>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</si>
  <si>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</si>
  <si>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</si>
  <si>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</si>
  <si>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</si>
  <si>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</si>
  <si>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</si>
  <si>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</si>
  <si>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</si>
  <si>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</si>
  <si>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</si>
  <si>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</si>
  <si>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</si>
  <si>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</si>
  <si>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</si>
  <si>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</si>
  <si>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</si>
  <si>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</si>
  <si>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</si>
  <si>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</si>
  <si>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</si>
  <si>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</si>
  <si>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</si>
  <si>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</si>
  <si>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</si>
  <si>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</si>
  <si>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</si>
  <si>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</si>
  <si>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</si>
  <si>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</si>
  <si>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</si>
  <si>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</si>
  <si>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</si>
  <si>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</si>
  <si>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</si>
  <si>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</si>
  <si>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</si>
  <si>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</si>
  <si>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</si>
  <si>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</si>
  <si>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</si>
  <si>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</si>
  <si>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</si>
  <si>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</si>
  <si>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</si>
  <si>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</si>
  <si>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</si>
  <si>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</si>
  <si>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</si>
  <si>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</si>
  <si>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</si>
  <si>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</si>
  <si>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</si>
  <si>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</si>
  <si>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</si>
  <si>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</si>
  <si>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</si>
  <si>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</si>
  <si>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</si>
  <si>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</si>
  <si>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</si>
  <si>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</si>
  <si>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</si>
  <si>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</si>
  <si>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</si>
  <si>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</si>
  <si>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</si>
  <si>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</si>
  <si>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</si>
  <si>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</si>
  <si>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</si>
  <si>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</si>
  <si>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</si>
  <si>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</si>
  <si>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</si>
  <si>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</si>
  <si>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</si>
  <si>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</si>
  <si>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</si>
  <si>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</si>
  <si>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</si>
  <si>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</si>
  <si>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</si>
  <si>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</si>
  <si>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</si>
  <si>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</si>
  <si>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</si>
  <si>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</si>
  <si>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</si>
  <si>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</si>
  <si>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</si>
  <si>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</si>
  <si>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</si>
  <si>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</si>
  <si>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</si>
  <si>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</si>
  <si>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</si>
  <si>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</si>
  <si>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</si>
  <si>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</si>
  <si>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</si>
  <si>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</si>
  <si>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</si>
  <si>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</si>
  <si>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</si>
  <si>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</si>
  <si>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</si>
  <si>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</si>
  <si>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</si>
  <si>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</si>
  <si>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</si>
  <si>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</si>
  <si>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</si>
  <si>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</si>
  <si>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</si>
  <si>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</si>
  <si>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</si>
  <si>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</si>
  <si>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</si>
  <si>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</si>
  <si>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</si>
  <si>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</si>
  <si>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</si>
  <si>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</si>
  <si>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</si>
  <si>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</si>
  <si>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</si>
  <si>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</si>
  <si>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</si>
  <si>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</si>
  <si>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</si>
  <si>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</si>
  <si>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</si>
  <si>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</si>
  <si>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</si>
  <si>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</si>
  <si>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</si>
  <si>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</si>
  <si>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</si>
  <si>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</si>
  <si>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</si>
  <si>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</si>
  <si>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</si>
  <si>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</si>
  <si>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</si>
  <si>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</si>
  <si>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</si>
  <si>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</si>
  <si>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</si>
  <si>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</si>
  <si>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</si>
  <si>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</si>
  <si>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</si>
  <si>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</si>
  <si>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</si>
  <si>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</si>
  <si>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</si>
  <si>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</si>
  <si>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</si>
  <si>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</si>
  <si>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</si>
  <si>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</si>
  <si>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</si>
  <si>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</si>
  <si>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</si>
  <si>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</si>
  <si>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</si>
  <si>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</si>
  <si>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</si>
  <si>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</si>
  <si>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</si>
  <si>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</si>
  <si>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</si>
  <si>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</si>
  <si>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</si>
  <si>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</si>
  <si>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</si>
  <si>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</si>
  <si>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</si>
  <si>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</si>
  <si>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</si>
  <si>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</si>
  <si>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</si>
  <si>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</si>
  <si>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</si>
  <si>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</si>
  <si>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</si>
  <si>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</si>
  <si>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</si>
  <si>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</si>
  <si>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</si>
  <si>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</si>
  <si>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</si>
  <si>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</si>
  <si>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</si>
  <si>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</si>
  <si>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</si>
  <si>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</si>
  <si>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</si>
  <si>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</si>
  <si>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</si>
  <si>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</si>
  <si>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</si>
  <si>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</si>
  <si>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</si>
  <si>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</si>
  <si>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</si>
  <si>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</si>
  <si>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</si>
  <si>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</si>
  <si>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</si>
  <si>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</si>
  <si>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</si>
  <si>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</si>
  <si>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</si>
  <si>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</si>
  <si>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</si>
  <si>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</si>
  <si>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</si>
  <si>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</si>
  <si>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</si>
  <si>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</si>
  <si>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</si>
  <si>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</si>
  <si>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</si>
  <si>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</si>
  <si>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</si>
  <si>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</si>
  <si>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</si>
  <si>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</si>
  <si>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</si>
  <si>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</si>
  <si>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</si>
  <si>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</si>
  <si>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</si>
  <si>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</si>
  <si>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</si>
  <si>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</si>
  <si>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</si>
  <si>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</si>
  <si>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</si>
  <si>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</si>
  <si>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</si>
  <si>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</si>
  <si>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</si>
  <si>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</si>
  <si>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</si>
  <si>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</si>
  <si>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</si>
  <si>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</si>
  <si>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</si>
  <si>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</si>
  <si>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</si>
  <si>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</si>
  <si>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</si>
  <si>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</si>
  <si>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</si>
  <si>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</si>
  <si>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</si>
  <si>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</si>
  <si>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</si>
  <si>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</si>
  <si>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</si>
  <si>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</si>
  <si>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</si>
  <si>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</si>
  <si>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</si>
  <si>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</si>
  <si>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</si>
  <si>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</si>
  <si>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</si>
  <si>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</si>
  <si>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</si>
  <si>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</si>
  <si>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</si>
  <si>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</si>
  <si>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</si>
  <si>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</si>
  <si>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</si>
  <si>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</si>
  <si>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</si>
  <si>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</si>
  <si>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</si>
  <si>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</si>
  <si>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</si>
  <si>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</si>
  <si>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</si>
  <si>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</si>
  <si>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</si>
  <si>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</si>
  <si>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</si>
  <si>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</si>
  <si>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</si>
  <si>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</si>
  <si>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</si>
  <si>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</si>
  <si>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</si>
  <si>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</si>
  <si>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</si>
  <si>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</si>
  <si>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</si>
  <si>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</si>
  <si>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</si>
  <si>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</si>
  <si>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</si>
  <si>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</si>
  <si>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</si>
  <si>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</si>
  <si>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</si>
  <si>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</si>
  <si>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</si>
  <si>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</si>
  <si>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</si>
  <si>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</si>
  <si>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</si>
  <si>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</si>
  <si>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</si>
  <si>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</si>
  <si>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</si>
  <si>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</si>
  <si>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</si>
  <si>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</si>
  <si>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</si>
  <si>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</si>
  <si>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</si>
  <si>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</si>
  <si>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</si>
  <si>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</si>
  <si>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</si>
  <si>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</si>
  <si>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</si>
  <si>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</si>
  <si>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</si>
  <si>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</si>
  <si>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</si>
  <si>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</si>
  <si>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</si>
  <si>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</si>
  <si>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</si>
  <si>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</si>
  <si>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</si>
  <si>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</si>
  <si>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</si>
  <si>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</si>
  <si>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</si>
  <si>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</si>
  <si>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</si>
  <si>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</si>
  <si>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</si>
  <si>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</si>
  <si>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</si>
  <si>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</si>
  <si>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</si>
  <si>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</si>
  <si>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</si>
  <si>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</si>
  <si>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</si>
  <si>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</si>
  <si>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</si>
  <si>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</si>
  <si>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</si>
  <si>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</si>
  <si>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</si>
  <si>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</si>
  <si>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</si>
  <si>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</si>
  <si>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</si>
  <si>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</si>
  <si>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</si>
  <si>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</si>
  <si>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</si>
  <si>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</si>
  <si>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</si>
  <si>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</si>
  <si>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</si>
  <si>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</si>
  <si>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</si>
  <si>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</si>
  <si>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</si>
  <si>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</si>
  <si>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</si>
  <si>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</si>
  <si>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</si>
  <si>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</si>
  <si>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</si>
  <si>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</si>
  <si>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</si>
  <si>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</si>
  <si>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</si>
  <si>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</si>
  <si>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</si>
  <si>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</si>
  <si>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</si>
  <si>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</si>
  <si>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</si>
  <si>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</si>
  <si>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</si>
  <si>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</si>
  <si>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</si>
  <si>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</si>
  <si>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</si>
  <si>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</si>
  <si>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</si>
  <si>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</si>
  <si>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</si>
  <si>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</si>
  <si>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</si>
  <si>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</si>
  <si>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</si>
  <si>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</si>
  <si>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</si>
  <si>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</si>
  <si>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</si>
  <si>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</si>
  <si>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</si>
  <si>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</si>
  <si>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</si>
  <si>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</si>
  <si>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</si>
  <si>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</si>
  <si>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</si>
  <si>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</si>
  <si>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</si>
  <si>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</si>
  <si>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</si>
  <si>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</si>
  <si>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</si>
  <si>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</si>
  <si>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</si>
  <si>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</si>
  <si>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</si>
  <si>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</si>
  <si>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</si>
  <si>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</si>
  <si>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</si>
  <si>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</si>
  <si>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</si>
  <si>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</si>
  <si>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</si>
  <si>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</si>
  <si>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</si>
  <si>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</si>
  <si>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</si>
  <si>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</si>
  <si>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</si>
  <si>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</si>
  <si>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</si>
  <si>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</si>
  <si>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</si>
  <si>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</si>
  <si>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</si>
  <si>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</si>
  <si>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</si>
  <si>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</si>
  <si>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</si>
  <si>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</si>
  <si>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</si>
  <si>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</si>
  <si>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</si>
  <si>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</si>
  <si>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</si>
  <si>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</si>
  <si>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</si>
  <si>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</si>
  <si>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</si>
  <si>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</si>
  <si>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</si>
  <si>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</si>
  <si>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</si>
  <si>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</si>
  <si>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</si>
  <si>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</si>
  <si>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</si>
  <si>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</si>
  <si>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</si>
  <si>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</si>
  <si>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</si>
  <si>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</si>
  <si>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</si>
  <si>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</si>
  <si>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</si>
  <si>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</si>
  <si>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</si>
  <si>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</si>
  <si>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</si>
  <si>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</si>
  <si>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</si>
  <si>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</si>
  <si>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</si>
  <si>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</si>
  <si>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</si>
  <si>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</si>
  <si>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</si>
  <si>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</si>
  <si>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</si>
  <si>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</si>
  <si>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</si>
  <si>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</si>
  <si>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</si>
  <si>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</si>
  <si>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</si>
  <si>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</si>
  <si>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</si>
  <si>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</si>
  <si>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</si>
  <si>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</si>
  <si>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</si>
  <si>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</si>
  <si>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</si>
  <si>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</si>
  <si>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</si>
  <si>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</si>
  <si>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</si>
  <si>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</si>
  <si>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</si>
  <si>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</si>
  <si>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</si>
  <si>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</si>
  <si>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</si>
  <si>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</si>
  <si>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</si>
  <si>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</si>
  <si>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</si>
  <si>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</si>
  <si>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</si>
  <si>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</si>
  <si>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</si>
  <si>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</si>
  <si>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</si>
  <si>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</si>
  <si>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</si>
  <si>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</si>
  <si>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</si>
  <si>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</si>
  <si>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</si>
  <si>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</si>
  <si>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</si>
  <si>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</si>
  <si>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</si>
  <si>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</si>
  <si>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</si>
  <si>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</si>
  <si>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</si>
  <si>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</si>
  <si>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</si>
  <si>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</si>
  <si>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</si>
  <si>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</si>
  <si>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</si>
  <si>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</si>
  <si>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</si>
  <si>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</si>
  <si>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</si>
  <si>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</si>
  <si>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</si>
  <si>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</si>
  <si>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</si>
  <si>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</si>
  <si>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</si>
  <si>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</si>
  <si>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</si>
  <si>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</si>
  <si>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</si>
  <si>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</si>
  <si>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</si>
  <si>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</si>
  <si>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</si>
  <si>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</si>
  <si>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</si>
  <si>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</si>
  <si>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</si>
  <si>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</si>
  <si>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</si>
  <si>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</si>
  <si>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</si>
  <si>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</si>
  <si>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</si>
  <si>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</si>
  <si>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</si>
  <si>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</si>
  <si>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</si>
  <si>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</si>
  <si>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</si>
  <si>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</si>
  <si>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</si>
  <si>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</si>
  <si>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</si>
  <si>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</si>
  <si>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</si>
  <si>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</si>
  <si>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</si>
  <si>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</si>
  <si>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</si>
  <si>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</si>
  <si>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</si>
  <si>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</si>
  <si>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</si>
  <si>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</si>
  <si>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</si>
  <si>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</si>
  <si>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</si>
  <si>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</si>
  <si>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</si>
  <si>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</si>
  <si>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</si>
  <si>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</si>
  <si>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</si>
  <si>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</si>
  <si>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</si>
  <si>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</si>
  <si>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</si>
  <si>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</si>
  <si>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</si>
  <si>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</si>
  <si>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</si>
  <si>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</si>
  <si>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</si>
  <si>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</si>
  <si>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</si>
  <si>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</si>
  <si>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</si>
  <si>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</si>
  <si>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</si>
  <si>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</si>
  <si>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</si>
  <si>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</si>
  <si>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</si>
  <si>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</si>
  <si>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</si>
  <si>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</si>
  <si>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</si>
  <si>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</si>
  <si>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</si>
  <si>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</si>
  <si>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</si>
  <si>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</si>
  <si>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</si>
  <si>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</si>
  <si>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</si>
  <si>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</si>
  <si>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</si>
  <si>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</si>
  <si>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</si>
  <si>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</si>
  <si>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</si>
  <si>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</si>
  <si>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</si>
  <si>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</si>
  <si>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</si>
  <si>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</si>
  <si>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</si>
  <si>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</si>
  <si>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</si>
  <si>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</si>
  <si>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</si>
  <si>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</si>
  <si>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</si>
  <si>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</si>
  <si>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</si>
  <si>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</si>
  <si>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</si>
  <si>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</si>
  <si>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</si>
  <si>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</si>
  <si>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</si>
  <si>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</si>
  <si>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</si>
  <si>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</si>
  <si>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</si>
  <si>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</si>
  <si>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</si>
  <si>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</si>
  <si>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</si>
  <si>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</si>
  <si>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</si>
  <si>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</si>
  <si>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</si>
  <si>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</si>
  <si>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</si>
  <si>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</si>
  <si>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</si>
  <si>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</si>
  <si>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</si>
  <si>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</si>
  <si>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</si>
  <si>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</si>
  <si>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</si>
  <si>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</si>
  <si>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</si>
  <si>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</si>
  <si>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</si>
  <si>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</si>
  <si>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</si>
  <si>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</si>
  <si>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</si>
  <si>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</si>
  <si>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</si>
  <si>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</si>
  <si>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</si>
  <si>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</si>
  <si>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</si>
  <si>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</si>
  <si>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</si>
  <si>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</si>
  <si>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</si>
  <si>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</si>
  <si>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</si>
  <si>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</si>
  <si>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</si>
  <si>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</si>
  <si>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</si>
  <si>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</si>
  <si>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</si>
  <si>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</si>
  <si>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</si>
  <si>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</si>
  <si>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</si>
  <si>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</si>
  <si>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</si>
  <si>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</si>
  <si>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</si>
  <si>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</si>
  <si>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</si>
  <si>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</si>
  <si>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</si>
  <si>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</si>
  <si>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</si>
  <si>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</si>
  <si>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</si>
  <si>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</si>
  <si>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</si>
  <si>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</si>
  <si>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</si>
  <si>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</si>
  <si>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</si>
  <si>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</si>
  <si>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</si>
  <si>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</si>
  <si>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</si>
  <si>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</si>
  <si>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</si>
  <si>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</si>
  <si>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</si>
  <si>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</si>
  <si>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</si>
  <si>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</si>
  <si>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</si>
  <si>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</si>
  <si>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</si>
  <si>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</si>
  <si>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</si>
  <si>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</si>
  <si>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</si>
  <si>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</si>
  <si>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</si>
  <si>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</si>
  <si>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</si>
  <si>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</si>
  <si>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</si>
  <si>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</si>
  <si>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</si>
  <si>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</si>
  <si>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</si>
  <si>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</si>
  <si>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</si>
  <si>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</si>
  <si>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</si>
  <si>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</si>
  <si>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</si>
  <si>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</si>
  <si>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</si>
  <si>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</si>
  <si>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</si>
  <si>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</si>
  <si>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</si>
  <si>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</si>
  <si>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</si>
  <si>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</si>
  <si>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</si>
  <si>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</si>
  <si>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</si>
  <si>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</si>
  <si>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</si>
  <si>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</si>
  <si>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</si>
  <si>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</si>
  <si>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</si>
  <si>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</si>
  <si>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</si>
  <si>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</si>
  <si>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</si>
  <si>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</si>
  <si>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</si>
  <si>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</si>
  <si>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</si>
  <si>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</si>
  <si>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</si>
  <si>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</si>
  <si>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</si>
  <si>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</si>
  <si>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</si>
  <si>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</si>
  <si>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</si>
  <si>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</si>
  <si>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</si>
  <si>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</si>
  <si>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</si>
  <si>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</si>
  <si>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</si>
  <si>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</si>
  <si>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</si>
  <si>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</si>
  <si>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</si>
  <si>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</si>
  <si>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</si>
  <si>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</si>
  <si>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</si>
  <si>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</si>
  <si>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</si>
  <si>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</si>
  <si>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</si>
  <si>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</si>
  <si>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</si>
  <si>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</si>
  <si>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</si>
  <si>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</si>
  <si>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</si>
  <si>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</si>
  <si>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</si>
  <si>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</si>
  <si>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</si>
  <si>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</si>
  <si>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</si>
  <si>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</si>
  <si>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</si>
  <si>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</si>
  <si>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</si>
  <si>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</si>
  <si>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</si>
  <si>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</si>
  <si>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</si>
  <si>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</si>
  <si>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</si>
  <si>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</si>
  <si>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</si>
  <si>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</si>
  <si>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</si>
  <si>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</si>
  <si>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</si>
  <si>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</si>
  <si>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</si>
  <si>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</si>
  <si>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</si>
  <si>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</si>
  <si>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</si>
  <si>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</si>
  <si>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</si>
  <si>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</si>
  <si>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</si>
  <si>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</si>
  <si>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</si>
  <si>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</si>
  <si>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</si>
  <si>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</si>
  <si>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</si>
  <si>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</si>
  <si>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</si>
  <si>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</si>
  <si>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</si>
  <si>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</si>
  <si>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</si>
  <si>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</si>
  <si>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</si>
  <si>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</si>
  <si>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</si>
  <si>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</si>
  <si>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</si>
  <si>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</si>
  <si>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</si>
  <si>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</si>
  <si>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</si>
  <si>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</si>
  <si>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</si>
  <si>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</si>
  <si>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</si>
  <si>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</si>
  <si>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</si>
  <si>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</si>
  <si>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</si>
  <si>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</si>
  <si>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</si>
  <si>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</si>
  <si>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</si>
  <si>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</si>
  <si>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</si>
  <si>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</si>
  <si>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</si>
  <si>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</si>
  <si>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</si>
  <si>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</si>
  <si>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</si>
  <si>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</si>
  <si>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</si>
  <si>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</si>
  <si>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</si>
  <si>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</si>
  <si>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</si>
  <si>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</si>
  <si>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</si>
  <si>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</si>
  <si>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</si>
  <si>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</si>
  <si>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</si>
  <si>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</si>
  <si>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</si>
  <si>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</si>
  <si>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</si>
  <si>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</si>
  <si>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</si>
  <si>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</si>
  <si>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</si>
  <si>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</si>
  <si>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</si>
  <si>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</si>
  <si>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</si>
  <si>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</si>
  <si>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</si>
  <si>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</si>
  <si>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</si>
  <si>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</si>
  <si>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</si>
  <si>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</si>
  <si>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</si>
  <si>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</si>
  <si>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</si>
  <si>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</si>
  <si>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</si>
  <si>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</si>
  <si>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</si>
  <si>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</si>
  <si>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</si>
  <si>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</si>
  <si>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</si>
  <si>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</si>
  <si>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</si>
  <si>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</si>
  <si>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</si>
  <si>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</si>
  <si>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</si>
  <si>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</si>
  <si>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</si>
  <si>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</si>
  <si>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</si>
  <si>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</si>
  <si>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</si>
  <si>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</si>
  <si>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</si>
  <si>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</si>
  <si>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</si>
  <si>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</si>
  <si>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</si>
  <si>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</si>
  <si>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</si>
  <si>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</si>
  <si>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</si>
  <si>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</si>
  <si>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</si>
  <si>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</si>
  <si>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</si>
  <si>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</si>
  <si>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</si>
  <si>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</si>
  <si>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</si>
  <si>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</si>
  <si>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</si>
  <si>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</si>
  <si>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</si>
  <si>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</si>
  <si>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</si>
  <si>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</si>
  <si>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</si>
  <si>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</si>
  <si>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</si>
  <si>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</si>
  <si>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</si>
  <si>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</si>
  <si>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</si>
  <si>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</si>
  <si>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</si>
  <si>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</si>
  <si>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</si>
  <si>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</si>
  <si>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</si>
  <si>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</si>
  <si>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</si>
  <si>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</si>
  <si>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</si>
  <si>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</si>
  <si>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</si>
  <si>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</si>
  <si>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</si>
  <si>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</si>
  <si>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</si>
  <si>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</si>
  <si>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</si>
  <si>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</si>
  <si>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</si>
  <si>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</si>
  <si>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</si>
  <si>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</si>
  <si>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</si>
  <si>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</si>
  <si>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</si>
  <si>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</si>
  <si>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</si>
  <si>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</si>
  <si>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</si>
  <si>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</si>
  <si>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</si>
  <si>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</si>
  <si>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</si>
  <si>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</si>
  <si>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</si>
  <si>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</si>
  <si>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</si>
  <si>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</si>
  <si>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</si>
  <si>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</si>
  <si>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</si>
  <si>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</si>
  <si>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</si>
  <si>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</si>
  <si>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</si>
  <si>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</si>
  <si>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</si>
  <si>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</si>
  <si>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</si>
  <si>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</si>
  <si>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</si>
  <si>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</si>
  <si>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</si>
  <si>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</si>
  <si>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</si>
  <si>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</si>
  <si>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</si>
  <si>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</si>
  <si>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</si>
  <si>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</si>
  <si>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</si>
  <si>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</si>
  <si>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</si>
  <si>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</si>
  <si>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</si>
  <si>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</si>
  <si>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</si>
  <si>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</si>
  <si>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</si>
  <si>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</si>
  <si>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</si>
  <si>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</si>
  <si>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</si>
  <si>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</si>
  <si>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</si>
  <si>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</si>
  <si>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</si>
  <si>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</si>
  <si>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</si>
  <si>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</si>
  <si>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</si>
  <si>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</si>
  <si>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</si>
  <si>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</si>
  <si>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</si>
  <si>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</si>
  <si>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</si>
  <si>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</si>
  <si>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</si>
  <si>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</si>
  <si>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</si>
  <si>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</si>
  <si>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</si>
  <si>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</si>
  <si>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</si>
  <si>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</si>
  <si>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</si>
  <si>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</si>
  <si>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</si>
  <si>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</si>
  <si>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</si>
  <si>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</si>
  <si>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</si>
  <si>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</si>
  <si>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</si>
  <si>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</si>
  <si>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</si>
  <si>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</si>
  <si>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</si>
  <si>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</si>
  <si>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</si>
  <si>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</si>
  <si>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</si>
  <si>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</si>
  <si>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</si>
  <si>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</si>
  <si>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</si>
  <si>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</si>
  <si>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</si>
  <si>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</si>
  <si>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</si>
  <si>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</si>
  <si>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</si>
  <si>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</si>
  <si>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</si>
  <si>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</si>
  <si>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</si>
  <si>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</si>
  <si>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</si>
  <si>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</si>
  <si>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</si>
  <si>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</si>
  <si>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</si>
  <si>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</si>
  <si>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</si>
  <si>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</si>
  <si>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</si>
  <si>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</si>
  <si>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</si>
  <si>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</si>
  <si>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</si>
  <si>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</si>
  <si>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</si>
  <si>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</si>
  <si>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</si>
  <si>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</si>
  <si>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</si>
  <si>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</si>
  <si>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</si>
  <si>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</si>
  <si>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</si>
  <si>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</si>
  <si>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</si>
  <si>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</si>
  <si>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</si>
  <si>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</si>
  <si>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</si>
  <si>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</si>
  <si>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</si>
  <si>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</si>
  <si>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</si>
  <si>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</si>
  <si>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</si>
  <si>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</si>
  <si>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</si>
  <si>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</si>
  <si>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</si>
  <si>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</si>
  <si>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</si>
  <si>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</si>
  <si>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</si>
  <si>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</si>
  <si>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</si>
  <si>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</si>
  <si>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</si>
  <si>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</si>
  <si>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</si>
  <si>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</si>
  <si>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</si>
  <si>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</si>
  <si>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</si>
  <si>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</si>
  <si>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</si>
  <si>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</si>
  <si>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</si>
  <si>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</si>
  <si>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</si>
  <si>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</si>
  <si>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</si>
  <si>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</si>
  <si>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</si>
  <si>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</si>
  <si>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</si>
  <si>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</si>
  <si>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</si>
  <si>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</si>
  <si>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</si>
  <si>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</si>
  <si>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</si>
  <si>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</si>
  <si>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</si>
  <si>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</si>
  <si>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</si>
  <si>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</si>
  <si>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</si>
  <si>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</si>
  <si>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</si>
  <si>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</si>
  <si>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</si>
  <si>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</si>
  <si>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</si>
  <si>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</si>
  <si>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</si>
  <si>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</si>
  <si>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</si>
  <si>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</si>
  <si>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</si>
  <si>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</si>
  <si>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</si>
  <si>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</si>
  <si>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</si>
  <si>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</si>
  <si>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</si>
  <si>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</si>
  <si>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</si>
  <si>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</si>
  <si>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</si>
  <si>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</si>
  <si>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</si>
  <si>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</si>
  <si>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</si>
  <si>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</si>
  <si>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</si>
  <si>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</si>
  <si>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</si>
  <si>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</si>
  <si>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</si>
  <si>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</si>
  <si>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</si>
  <si>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</si>
  <si>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</si>
  <si>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</si>
  <si>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</si>
  <si>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</si>
  <si>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</si>
  <si>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</si>
  <si>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</si>
  <si>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</si>
  <si>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</si>
  <si>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</si>
  <si>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</si>
  <si>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</si>
  <si>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</si>
  <si>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</si>
  <si>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</si>
  <si>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</si>
  <si>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</si>
  <si>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</si>
  <si>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</si>
  <si>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</si>
  <si>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</si>
  <si>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</si>
  <si>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</si>
  <si>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</si>
  <si>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</si>
  <si>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</si>
  <si>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</si>
  <si>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</si>
  <si>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</si>
  <si>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</si>
  <si>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</si>
  <si>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</si>
  <si>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</si>
  <si>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</si>
  <si>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</si>
  <si>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</si>
  <si>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</si>
  <si>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</si>
  <si>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</si>
  <si>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</si>
  <si>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</si>
  <si>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</si>
  <si>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</si>
  <si>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</si>
  <si>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</si>
  <si>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</si>
  <si>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</si>
  <si>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</si>
  <si>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</si>
  <si>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</si>
  <si>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</si>
  <si>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</si>
  <si>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</si>
  <si>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</si>
  <si>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</si>
  <si>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</si>
  <si>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</si>
  <si>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</si>
  <si>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</si>
  <si>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</si>
  <si>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</si>
  <si>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</si>
  <si>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</si>
  <si>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</si>
  <si>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</si>
  <si>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</si>
  <si>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</si>
  <si>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</si>
  <si>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</si>
  <si>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</si>
  <si>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</si>
  <si>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</si>
  <si>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</si>
  <si>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</si>
  <si>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</si>
  <si>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</si>
  <si>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</si>
  <si>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</si>
  <si>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</si>
  <si>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</si>
  <si>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</si>
  <si>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</si>
  <si>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</si>
  <si>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</si>
  <si>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</si>
  <si>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</si>
  <si>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</si>
  <si>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</si>
  <si>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</si>
  <si>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</si>
  <si>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</si>
  <si>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</si>
  <si>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</si>
  <si>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</si>
  <si>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</si>
  <si>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</si>
  <si>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</si>
  <si>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</si>
  <si>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</si>
  <si>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</si>
  <si>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</si>
  <si>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</si>
  <si>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</si>
  <si>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</si>
  <si>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</si>
  <si>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</si>
  <si>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</si>
  <si>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</si>
  <si>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</si>
  <si>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</si>
  <si>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</si>
  <si>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</si>
  <si>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</si>
  <si>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</si>
  <si>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</si>
  <si>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</si>
  <si>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</si>
  <si>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</si>
  <si>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</si>
  <si>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</si>
  <si>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</si>
  <si>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</si>
  <si>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</si>
  <si>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</si>
  <si>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</si>
  <si>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</si>
  <si>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</si>
  <si>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</si>
  <si>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</si>
  <si>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</si>
  <si>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</si>
  <si>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</si>
  <si>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</si>
  <si>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</si>
  <si>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</si>
  <si>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</si>
  <si>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</si>
  <si>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</si>
  <si>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</si>
  <si>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</si>
  <si>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</si>
  <si>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</si>
  <si>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</si>
  <si>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</si>
  <si>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</si>
  <si>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</si>
  <si>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</si>
  <si>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</si>
  <si>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</si>
  <si>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</si>
  <si>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</si>
  <si>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</si>
  <si>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</si>
  <si>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</si>
  <si>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</si>
  <si>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</si>
  <si>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</si>
  <si>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</si>
  <si>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</si>
  <si>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</si>
  <si>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</si>
  <si>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</si>
  <si>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</si>
  <si>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</si>
  <si>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</si>
  <si>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</si>
  <si>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</si>
  <si>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</si>
  <si>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</si>
  <si>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</si>
  <si>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</si>
  <si>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</si>
  <si>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</si>
  <si>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</si>
  <si>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</si>
  <si>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</si>
  <si>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</si>
  <si>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</si>
  <si>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</si>
  <si>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</si>
  <si>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</si>
  <si>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</si>
  <si>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</si>
  <si>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</si>
  <si>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</si>
  <si>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</si>
  <si>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</si>
  <si>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</si>
  <si>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</si>
  <si>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</si>
  <si>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</si>
  <si>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</si>
  <si>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</si>
  <si>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</si>
  <si>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</si>
  <si>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</si>
  <si>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</si>
  <si>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</si>
  <si>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</si>
  <si>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</si>
  <si>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</si>
  <si>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</si>
  <si>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</si>
  <si>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</si>
  <si>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</si>
  <si>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</si>
  <si>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</si>
  <si>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</si>
  <si>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</si>
  <si>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</si>
  <si>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</si>
  <si>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</si>
  <si>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</si>
  <si>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</si>
  <si>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</si>
  <si>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</si>
  <si>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</si>
  <si>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</si>
  <si>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</si>
  <si>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</si>
  <si>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</si>
  <si>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</si>
  <si>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</si>
  <si>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</si>
  <si>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</si>
  <si>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</si>
  <si>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</si>
  <si>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</si>
  <si>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</si>
  <si>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</si>
  <si>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</si>
  <si>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</si>
  <si>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</si>
  <si>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</si>
  <si>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</si>
  <si>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</si>
  <si>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</si>
  <si>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</si>
  <si>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</si>
  <si>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</si>
  <si>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</si>
  <si>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</si>
  <si>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</si>
  <si>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</si>
  <si>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</si>
  <si>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</si>
  <si>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</si>
  <si>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</si>
  <si>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</si>
  <si>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</si>
  <si>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</si>
  <si>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</si>
  <si>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</si>
  <si>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</si>
  <si>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</si>
  <si>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</si>
  <si>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</si>
  <si>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</si>
  <si>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</si>
  <si>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</si>
  <si>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</si>
  <si>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</si>
  <si>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</si>
  <si>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</si>
  <si>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</si>
  <si>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</si>
  <si>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</si>
  <si>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</si>
  <si>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</si>
  <si>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</si>
  <si>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</si>
  <si>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</si>
  <si>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</si>
  <si>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</si>
  <si>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</si>
  <si>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</si>
  <si>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</si>
  <si>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</si>
  <si>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</si>
  <si>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</si>
  <si>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</si>
  <si>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</si>
  <si>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</si>
  <si>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</si>
  <si>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</si>
  <si>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</si>
  <si>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</si>
  <si>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</si>
  <si>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</si>
  <si>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</si>
  <si>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</si>
  <si>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</si>
  <si>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</si>
  <si>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</si>
  <si>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</si>
  <si>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</si>
  <si>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</si>
  <si>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</si>
  <si>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</si>
  <si>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</si>
  <si>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</si>
  <si>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</si>
  <si>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</si>
  <si>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</si>
  <si>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</si>
  <si>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</si>
  <si>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</si>
  <si>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</si>
  <si>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</si>
  <si>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</si>
  <si>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</si>
  <si>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</si>
  <si>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</si>
  <si>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</si>
  <si>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</si>
  <si>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</si>
  <si>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</si>
  <si>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</si>
  <si>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</si>
  <si>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</si>
  <si>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</si>
  <si>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</si>
  <si>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</si>
  <si>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</si>
  <si>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</si>
  <si>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</si>
  <si>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</si>
  <si>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</si>
  <si>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</si>
  <si>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</si>
  <si>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</si>
  <si>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</si>
  <si>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</si>
  <si>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</si>
  <si>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</si>
  <si>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</si>
  <si>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</si>
  <si>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</si>
  <si>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</si>
  <si>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</si>
  <si>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</si>
  <si>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</si>
  <si>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</si>
  <si>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</si>
  <si>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</si>
  <si>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</si>
  <si>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</si>
  <si>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</si>
  <si>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</si>
  <si>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</si>
  <si>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</si>
  <si>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</si>
  <si>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</si>
  <si>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</si>
  <si>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</si>
  <si>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</si>
  <si>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</si>
  <si>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</si>
  <si>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</si>
  <si>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</si>
  <si>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</si>
  <si>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</si>
  <si>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</si>
  <si>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</si>
  <si>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</si>
  <si>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</si>
  <si>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</si>
  <si>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</si>
  <si>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</si>
  <si>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</si>
  <si>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</si>
  <si>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</si>
  <si>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</si>
  <si>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</si>
  <si>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</si>
  <si>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</si>
  <si>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</si>
  <si>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</si>
  <si>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</si>
  <si>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</si>
  <si>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</si>
  <si>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</si>
  <si>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</si>
  <si>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</si>
  <si>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</si>
  <si>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</si>
  <si>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</si>
  <si>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</si>
  <si>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</si>
  <si>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</si>
  <si>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</si>
  <si>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</si>
  <si>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</si>
  <si>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</si>
  <si>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</si>
  <si>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</si>
  <si>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</si>
  <si>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</si>
  <si>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</si>
  <si>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</si>
  <si>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</si>
  <si>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</si>
  <si>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</si>
  <si>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</si>
  <si>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</si>
  <si>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</si>
  <si>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</si>
  <si>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</si>
  <si>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</si>
  <si>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</si>
  <si>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</si>
  <si>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</si>
  <si>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</si>
  <si>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</si>
  <si>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</si>
  <si>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</si>
  <si>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</si>
  <si>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</si>
  <si>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</si>
  <si>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</si>
  <si>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</si>
  <si>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</si>
  <si>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</si>
  <si>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</si>
  <si>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</si>
  <si>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</si>
  <si>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</si>
  <si>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</si>
  <si>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</si>
  <si>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</si>
  <si>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</si>
  <si>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</si>
  <si>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</si>
  <si>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</si>
  <si>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</si>
  <si>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</si>
  <si>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</si>
  <si>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</si>
  <si>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</si>
  <si>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</si>
  <si>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</si>
  <si>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</si>
  <si>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</si>
  <si>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</si>
  <si>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</si>
  <si>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</si>
  <si>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</si>
  <si>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</si>
  <si>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</si>
  <si>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</si>
  <si>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</si>
  <si>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</si>
  <si>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</si>
  <si>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</si>
  <si>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</si>
  <si>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</si>
  <si>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</si>
  <si>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</si>
  <si>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</si>
  <si>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</si>
  <si>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</si>
  <si>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</si>
  <si>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</si>
  <si>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</si>
  <si>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</si>
  <si>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</si>
  <si>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</si>
  <si>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</si>
  <si>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</si>
  <si>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</si>
  <si>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</si>
  <si>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</si>
  <si>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</si>
  <si>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</si>
  <si>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</si>
  <si>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</si>
  <si>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</si>
  <si>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</si>
  <si>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</si>
  <si>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</si>
  <si>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</si>
  <si>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</si>
  <si>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</si>
  <si>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</si>
  <si>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</si>
  <si>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</si>
  <si>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</si>
  <si>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</si>
  <si>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</si>
  <si>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</si>
  <si>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</si>
  <si>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</si>
  <si>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</si>
  <si>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</si>
  <si>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</si>
  <si>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</si>
  <si>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</si>
  <si>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</si>
  <si>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</si>
  <si>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</si>
  <si>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</si>
  <si>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</si>
  <si>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</si>
  <si>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</si>
  <si>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</si>
  <si>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</si>
  <si>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</si>
  <si>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</si>
  <si>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</si>
  <si>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</si>
  <si>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</si>
  <si>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</si>
  <si>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</si>
  <si>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</si>
  <si>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</si>
  <si>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</si>
  <si>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</si>
  <si>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</si>
  <si>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</si>
  <si>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</si>
  <si>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</si>
  <si>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</si>
  <si>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</si>
  <si>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</si>
  <si>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</si>
  <si>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</si>
  <si>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</si>
  <si>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</si>
  <si>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</si>
  <si>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</si>
  <si>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</si>
  <si>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</si>
  <si>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</si>
  <si>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</si>
  <si>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</si>
  <si>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</si>
  <si>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</si>
  <si>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</si>
  <si>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</si>
  <si>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</si>
  <si>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</si>
  <si>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</si>
  <si>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</si>
  <si>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</si>
  <si>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</si>
  <si>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</si>
  <si>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</si>
  <si>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</si>
  <si>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</si>
  <si>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</si>
  <si>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</si>
  <si>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</si>
  <si>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</si>
  <si>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</si>
  <si>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</si>
  <si>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</si>
  <si>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</si>
  <si>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</si>
  <si>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</si>
  <si>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</si>
  <si>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</si>
  <si>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</si>
  <si>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</si>
  <si>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</si>
  <si>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</si>
  <si>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</si>
  <si>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</si>
  <si>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</si>
  <si>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</si>
  <si>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</si>
  <si>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</si>
  <si>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</si>
  <si>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</si>
  <si>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</si>
  <si>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</si>
  <si>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</si>
  <si>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</si>
  <si>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</si>
  <si>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</si>
  <si>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</si>
  <si>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</si>
  <si>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</si>
  <si>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</si>
  <si>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</si>
  <si>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</si>
  <si>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</si>
  <si>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</si>
  <si>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</si>
  <si>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</si>
  <si>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</si>
  <si>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</si>
  <si>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</si>
  <si>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</si>
  <si>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</si>
  <si>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</si>
  <si>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</si>
  <si>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</si>
  <si>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</si>
  <si>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</si>
  <si>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</si>
  <si>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</si>
  <si>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</si>
  <si>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</si>
  <si>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</si>
  <si>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</si>
  <si>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</si>
  <si>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</si>
  <si>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</si>
  <si>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</si>
  <si>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</si>
  <si>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</si>
  <si>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</si>
  <si>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</si>
  <si>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</si>
  <si>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</si>
  <si>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</si>
  <si>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</si>
  <si>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</si>
  <si>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</si>
  <si>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</si>
  <si>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</si>
  <si>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</si>
  <si>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</si>
  <si>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</si>
  <si>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</si>
  <si>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</si>
  <si>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</si>
  <si>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</si>
  <si>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</si>
  <si>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</si>
  <si>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</si>
  <si>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</si>
  <si>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</si>
  <si>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</si>
  <si>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</si>
  <si>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</si>
  <si>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</si>
  <si>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</si>
  <si>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</si>
  <si>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</si>
  <si>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</si>
  <si>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</si>
  <si>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</si>
  <si>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</si>
  <si>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</si>
  <si>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</si>
  <si>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</si>
  <si>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</si>
  <si>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</si>
  <si>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</si>
  <si>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</si>
  <si>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</si>
  <si>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</si>
  <si>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</si>
  <si>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</si>
  <si>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</si>
  <si>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</si>
  <si>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</si>
  <si>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</si>
  <si>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</si>
  <si>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</si>
  <si>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</si>
  <si>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</si>
  <si>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</si>
  <si>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</si>
  <si>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</si>
  <si>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</si>
  <si>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</si>
  <si>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</si>
  <si>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</si>
  <si>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</si>
  <si>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</si>
  <si>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</si>
  <si>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</si>
  <si>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</si>
  <si>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</si>
  <si>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</si>
  <si>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</si>
  <si>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</si>
  <si>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</si>
  <si>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</si>
  <si>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</si>
  <si>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</si>
  <si>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</si>
  <si>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</si>
  <si>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</si>
  <si>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</si>
  <si>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</si>
  <si>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</si>
  <si>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</si>
  <si>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</si>
  <si>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</si>
  <si>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</si>
  <si>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</si>
  <si>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</si>
  <si>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</si>
  <si>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</si>
  <si>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</si>
  <si>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</si>
  <si>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</si>
  <si>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</si>
  <si>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</si>
  <si>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</si>
  <si>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</si>
  <si>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</si>
  <si>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</si>
  <si>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</si>
  <si>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</si>
  <si>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</si>
  <si>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</si>
  <si>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</si>
  <si>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</si>
  <si>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</si>
  <si>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</si>
  <si>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</si>
  <si>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</si>
  <si>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</si>
  <si>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</si>
  <si>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</si>
  <si>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</si>
  <si>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</si>
  <si>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</si>
  <si>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</si>
  <si>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</si>
  <si>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</si>
  <si>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</si>
  <si>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</si>
  <si>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</si>
  <si>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</si>
  <si>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</si>
  <si>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</si>
  <si>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</si>
  <si>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</si>
  <si>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</si>
  <si>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</si>
  <si>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</si>
  <si>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</si>
  <si>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</si>
  <si>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</si>
  <si>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</si>
  <si>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</si>
  <si>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</si>
  <si>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</si>
  <si>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</si>
  <si>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</si>
  <si>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</si>
  <si>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</si>
  <si>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</si>
  <si>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</si>
  <si>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</si>
  <si>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</si>
  <si>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</si>
  <si>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</si>
  <si>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</si>
  <si>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</si>
  <si>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</si>
  <si>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</si>
  <si>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</si>
  <si>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</si>
  <si>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</si>
  <si>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</si>
  <si>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</si>
  <si>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</si>
  <si>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</si>
  <si>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</si>
  <si>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</si>
  <si>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</si>
  <si>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</si>
  <si>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</si>
  <si>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</si>
  <si>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</si>
  <si>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</si>
  <si>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</si>
  <si>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</si>
  <si>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</si>
  <si>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</si>
  <si>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</si>
  <si>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</si>
  <si>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</si>
  <si>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</si>
  <si>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</si>
  <si>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</si>
  <si>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</si>
  <si>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</si>
  <si>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</si>
  <si>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</si>
  <si>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</si>
  <si>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</si>
  <si>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</si>
  <si>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</si>
  <si>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</si>
  <si>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</si>
  <si>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</si>
  <si>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</si>
  <si>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</si>
  <si>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</si>
  <si>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</si>
  <si>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</si>
  <si>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</si>
  <si>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</si>
  <si>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</si>
  <si>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</si>
  <si>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</si>
  <si>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</si>
  <si>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</si>
  <si>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</si>
  <si>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</si>
  <si>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</si>
  <si>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</si>
  <si>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</si>
  <si>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</si>
  <si>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</si>
  <si>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</si>
  <si>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</si>
  <si>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</si>
  <si>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</si>
  <si>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</si>
  <si>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</si>
  <si>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</si>
  <si>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</si>
  <si>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</si>
  <si>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</si>
  <si>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</si>
  <si>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</si>
  <si>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</si>
  <si>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</si>
  <si>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</si>
  <si>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</si>
  <si>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</si>
  <si>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</si>
  <si>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</si>
  <si>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</si>
  <si>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</si>
  <si>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</si>
  <si>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</si>
  <si>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</si>
  <si>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</si>
  <si>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</si>
  <si>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</si>
  <si>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</si>
  <si>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</si>
  <si>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</si>
  <si>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</si>
  <si>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</si>
  <si>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</si>
  <si>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</si>
  <si>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</si>
  <si>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</si>
  <si>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</si>
  <si>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</si>
  <si>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</si>
  <si>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</si>
  <si>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</si>
  <si>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</si>
  <si>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</si>
  <si>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</si>
  <si>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</si>
  <si>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</si>
  <si>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</si>
  <si>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</si>
  <si>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</si>
  <si>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</si>
  <si>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</si>
  <si>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</si>
  <si>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</si>
  <si>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</si>
  <si>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</si>
  <si>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</si>
  <si>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</si>
  <si>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</si>
  <si>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</si>
  <si>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</si>
  <si>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</si>
  <si>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</si>
  <si>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</si>
  <si>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</si>
  <si>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</si>
  <si>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</si>
  <si>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</si>
  <si>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</si>
  <si>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</si>
  <si>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</si>
  <si>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</si>
  <si>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</si>
  <si>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</si>
  <si>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</si>
  <si>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</si>
  <si>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</si>
  <si>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</si>
  <si>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</si>
  <si>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</si>
  <si>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</si>
  <si>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</si>
  <si>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</si>
  <si>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</si>
  <si>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</si>
  <si>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</si>
  <si>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</si>
  <si>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</si>
  <si>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</si>
  <si>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</si>
  <si>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</si>
  <si>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</si>
  <si>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</si>
  <si>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</si>
  <si>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</si>
  <si>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</si>
  <si>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</si>
  <si>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</si>
  <si>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</si>
  <si>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</si>
  <si>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</si>
  <si>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</si>
  <si>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</si>
  <si>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</si>
  <si>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</si>
  <si>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</si>
  <si>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</si>
  <si>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</si>
  <si>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</si>
  <si>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</si>
  <si>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</si>
  <si>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</si>
  <si>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</si>
  <si>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</si>
  <si>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</si>
  <si>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</si>
  <si>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</si>
  <si>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</si>
  <si>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</si>
  <si>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</si>
  <si>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</si>
  <si>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</si>
  <si>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</si>
  <si>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</si>
  <si>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</si>
  <si>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</si>
  <si>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</si>
  <si>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</si>
  <si>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</si>
  <si>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</si>
  <si>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</si>
  <si>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</si>
  <si>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</si>
  <si>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</si>
  <si>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</si>
  <si>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</si>
  <si>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</si>
  <si>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</si>
  <si>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</si>
  <si>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</si>
  <si>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</si>
  <si>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</si>
  <si>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</si>
  <si>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</si>
  <si>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</si>
  <si>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</si>
  <si>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</si>
  <si>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</si>
  <si>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</si>
  <si>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</si>
  <si>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</si>
  <si>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</si>
  <si>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</si>
  <si>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</si>
  <si>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</si>
  <si>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</si>
  <si>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</si>
  <si>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</si>
  <si>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</si>
  <si>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</si>
  <si>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</si>
  <si>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</si>
  <si>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</si>
  <si>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</si>
  <si>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</si>
  <si>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</si>
  <si>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</si>
  <si>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</si>
  <si>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</si>
  <si>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</si>
  <si>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</si>
  <si>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</si>
  <si>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</si>
  <si>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</si>
  <si>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</si>
  <si>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</si>
  <si>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</si>
  <si>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</si>
  <si>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</si>
  <si>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</si>
  <si>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</si>
  <si>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</si>
  <si>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</si>
  <si>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</si>
  <si>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</si>
  <si>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</si>
  <si>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</si>
  <si>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</si>
  <si>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</si>
  <si>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</si>
  <si>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</si>
  <si>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</si>
  <si>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</si>
  <si>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</si>
  <si>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</si>
  <si>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</si>
  <si>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</si>
  <si>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</si>
  <si>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</si>
  <si>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</si>
  <si>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</si>
  <si>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</si>
  <si>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</si>
  <si>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</si>
  <si>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</si>
  <si>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</si>
  <si>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</si>
  <si>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</si>
  <si>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</si>
  <si>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</si>
  <si>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</si>
  <si>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</si>
  <si>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</si>
  <si>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</si>
  <si>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</si>
  <si>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</si>
  <si>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</si>
  <si>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</si>
  <si>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</si>
  <si>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</si>
  <si>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</si>
  <si>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</si>
  <si>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</si>
  <si>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</si>
  <si>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</si>
  <si>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</si>
  <si>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</si>
  <si>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</si>
  <si>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</si>
  <si>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</si>
  <si>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</si>
  <si>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</si>
  <si>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</si>
  <si>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</si>
  <si>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</si>
  <si>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</si>
  <si>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</si>
  <si>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</si>
  <si>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</si>
  <si>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</si>
  <si>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</si>
  <si>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</si>
  <si>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</si>
  <si>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</si>
  <si>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</si>
  <si>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</si>
  <si>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</si>
  <si>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</si>
  <si>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</si>
  <si>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</si>
  <si>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</si>
  <si>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</si>
  <si>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</si>
  <si>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</si>
  <si>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</si>
  <si>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</si>
  <si>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</si>
  <si>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</si>
  <si>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</si>
  <si>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</si>
  <si>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</si>
  <si>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</si>
  <si>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</si>
  <si>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</si>
  <si>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</si>
  <si>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</si>
  <si>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</si>
  <si>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</si>
  <si>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</si>
  <si>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</si>
  <si>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</si>
  <si>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</si>
  <si>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</si>
  <si>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</si>
  <si>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</si>
  <si>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</si>
  <si>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</si>
  <si>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</si>
  <si>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</si>
  <si>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</si>
  <si>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</si>
  <si>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</si>
  <si>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</si>
  <si>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</si>
  <si>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</si>
  <si>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</si>
  <si>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</si>
  <si>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</si>
  <si>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</si>
  <si>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</si>
  <si>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</si>
  <si>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</si>
  <si>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</si>
  <si>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</si>
  <si>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</si>
  <si>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</si>
  <si>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</si>
  <si>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</si>
  <si>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</si>
  <si>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</si>
  <si>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</si>
  <si>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</si>
  <si>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</si>
  <si>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</si>
  <si>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</si>
  <si>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</si>
  <si>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</si>
  <si>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</si>
  <si>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</si>
  <si>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</si>
  <si>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</si>
  <si>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</si>
  <si>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</si>
  <si>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</si>
  <si>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</si>
  <si>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</si>
  <si>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</si>
  <si>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</si>
  <si>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</si>
  <si>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</si>
  <si>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</si>
  <si>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</si>
  <si>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</si>
  <si>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</si>
  <si>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</si>
  <si>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</si>
  <si>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</si>
  <si>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</si>
  <si>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</si>
  <si>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</si>
  <si>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</si>
  <si>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</si>
  <si>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</si>
  <si>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</si>
  <si>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</si>
  <si>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</si>
  <si>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</si>
  <si>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</si>
  <si>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</si>
  <si>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</si>
  <si>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</si>
  <si>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</si>
  <si>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</si>
  <si>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</si>
  <si>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</si>
  <si>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</si>
  <si>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</si>
  <si>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</si>
  <si>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</si>
  <si>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</si>
  <si>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</si>
  <si>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</si>
  <si>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</si>
  <si>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</si>
  <si>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</si>
  <si>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</si>
  <si>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</si>
  <si>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</si>
  <si>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</si>
  <si>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</si>
  <si>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</si>
  <si>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</si>
  <si>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</si>
  <si>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</si>
  <si>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</si>
  <si>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</si>
  <si>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</si>
  <si>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</si>
  <si>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</si>
  <si>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</si>
  <si>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</si>
  <si>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</si>
  <si>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</si>
  <si>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</si>
  <si>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</si>
  <si>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</si>
  <si>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</si>
  <si>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</si>
  <si>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</si>
  <si>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</si>
  <si>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</si>
  <si>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</si>
  <si>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</si>
  <si>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</si>
  <si>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</si>
  <si>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</si>
  <si>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</si>
  <si>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</si>
  <si>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</si>
  <si>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</si>
  <si>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</si>
  <si>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</si>
  <si>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</si>
  <si>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</si>
  <si>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</si>
  <si>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</si>
  <si>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</si>
  <si>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</si>
  <si>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</si>
  <si>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</si>
  <si>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</si>
  <si>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</si>
  <si>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</si>
  <si>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</si>
  <si>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</si>
  <si>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</si>
  <si>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</si>
  <si>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</si>
  <si>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</si>
  <si>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</si>
  <si>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</si>
  <si>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</si>
  <si>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</si>
  <si>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</si>
  <si>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</si>
  <si>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</si>
  <si>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</si>
  <si>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</si>
  <si>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</si>
  <si>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</si>
  <si>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</si>
  <si>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</si>
  <si>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</si>
  <si>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</si>
  <si>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</si>
  <si>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</si>
  <si>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</si>
  <si>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</si>
  <si>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</si>
  <si>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</si>
  <si>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</si>
  <si>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</si>
  <si>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</si>
  <si>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</si>
  <si>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</si>
  <si>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</si>
  <si>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</si>
  <si>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</si>
  <si>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</si>
  <si>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</si>
  <si>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</si>
  <si>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</si>
  <si>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</si>
  <si>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</si>
  <si>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</si>
  <si>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</si>
  <si>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</si>
  <si>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</si>
  <si>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</si>
  <si>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</si>
  <si>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</si>
  <si>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</si>
  <si>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</si>
  <si>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</si>
  <si>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</si>
  <si>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</si>
  <si>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</si>
  <si>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</si>
  <si>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</si>
  <si>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</si>
  <si>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</si>
  <si>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</si>
  <si>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</si>
  <si>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</si>
  <si>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</si>
  <si>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</si>
  <si>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</si>
  <si>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</si>
  <si>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</si>
  <si>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</si>
  <si>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</si>
  <si>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</si>
  <si>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</si>
  <si>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</si>
  <si>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</si>
  <si>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</si>
  <si>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</si>
  <si>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</si>
  <si>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</si>
  <si>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</si>
  <si>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</si>
  <si>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</si>
  <si>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</si>
  <si>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</si>
  <si>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</si>
  <si>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</si>
  <si>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</si>
  <si>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</si>
  <si>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</si>
  <si>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</si>
  <si>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</si>
  <si>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</si>
  <si>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</si>
  <si>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</si>
  <si>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</si>
  <si>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</si>
  <si>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</si>
  <si>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</si>
  <si>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</si>
  <si>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</si>
  <si>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</si>
  <si>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</si>
  <si>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</si>
  <si>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</si>
  <si>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</si>
  <si>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</si>
  <si>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</si>
  <si>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</si>
  <si>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</si>
  <si>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</si>
  <si>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</si>
  <si>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</si>
  <si>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</si>
  <si>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</si>
  <si>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</si>
  <si>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</si>
  <si>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</si>
  <si>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</si>
  <si>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</si>
  <si>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</si>
  <si>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</si>
  <si>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</si>
  <si>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</si>
  <si>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</si>
  <si>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</si>
  <si>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</si>
  <si>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</si>
  <si>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</si>
  <si>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</si>
  <si>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</si>
  <si>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</si>
  <si>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</si>
  <si>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</si>
  <si>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</si>
  <si>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</si>
  <si>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</si>
  <si>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</si>
  <si>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</si>
  <si>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</si>
  <si>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</si>
  <si>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</si>
  <si>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</si>
  <si>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</si>
  <si>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</si>
  <si>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</si>
  <si>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</si>
  <si>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</si>
  <si>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</si>
  <si>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</si>
  <si>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</si>
  <si>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</si>
  <si>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</si>
  <si>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</si>
  <si>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</si>
  <si>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</si>
  <si>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</si>
  <si>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</si>
  <si>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</si>
  <si>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</si>
  <si>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</si>
  <si>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</si>
  <si>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</si>
  <si>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</si>
  <si>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</si>
  <si>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</si>
  <si>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</si>
  <si>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</si>
  <si>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</si>
  <si>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</si>
  <si>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</si>
  <si>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</si>
  <si>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</si>
  <si>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</si>
  <si>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</si>
  <si>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</si>
  <si>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</si>
  <si>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</si>
  <si>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</si>
  <si>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</si>
  <si>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</si>
  <si>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</si>
  <si>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</si>
  <si>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</si>
  <si>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</si>
  <si>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</si>
  <si>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</si>
  <si>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</si>
  <si>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</si>
  <si>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</si>
  <si>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</si>
  <si>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</si>
  <si>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</si>
  <si>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</si>
  <si>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</si>
  <si>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</si>
  <si>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</si>
  <si>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</si>
  <si>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</si>
  <si>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</si>
  <si>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</si>
  <si>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</si>
  <si>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</si>
  <si>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</si>
  <si>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</si>
  <si>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</si>
  <si>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</si>
  <si>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</si>
  <si>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</si>
  <si>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</si>
  <si>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</si>
  <si>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</si>
  <si>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</si>
  <si>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</si>
  <si>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</si>
  <si>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</si>
  <si>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</si>
  <si>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</si>
  <si>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</si>
  <si>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</si>
  <si>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</si>
  <si>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</si>
  <si>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</si>
  <si>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</si>
  <si>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</si>
  <si>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</si>
  <si>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</si>
  <si>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</si>
  <si>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</si>
  <si>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</si>
  <si>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</si>
  <si>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</si>
  <si>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</si>
  <si>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</si>
  <si>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</si>
  <si>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</si>
  <si>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</si>
  <si>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</si>
  <si>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</si>
  <si>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</si>
  <si>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</si>
  <si>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</si>
  <si>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</si>
  <si>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</si>
  <si>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</si>
  <si>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</si>
  <si>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</si>
  <si>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</si>
  <si>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</si>
  <si>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</si>
  <si>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</si>
  <si>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</si>
  <si>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</si>
  <si>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</si>
  <si>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</si>
  <si>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</si>
  <si>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</si>
  <si>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</si>
  <si>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</si>
  <si>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</si>
  <si>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</si>
  <si>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</si>
  <si>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</si>
  <si>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</si>
  <si>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</si>
  <si>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</si>
  <si>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</si>
  <si>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</si>
  <si>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</si>
  <si>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</si>
  <si>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</si>
  <si>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</si>
  <si>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</si>
  <si>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</si>
  <si>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</si>
  <si>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</si>
  <si>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</si>
  <si>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</si>
  <si>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</si>
  <si>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</si>
  <si>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</si>
  <si>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</si>
  <si>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</si>
  <si>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</si>
  <si>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</si>
  <si>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</si>
  <si>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</si>
  <si>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</si>
  <si>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</si>
  <si>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</si>
  <si>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</si>
  <si>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</si>
  <si>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</si>
  <si>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</si>
  <si>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</si>
  <si>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</si>
  <si>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</si>
  <si>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</si>
  <si>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</si>
  <si>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</si>
  <si>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</si>
  <si>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</si>
  <si>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</si>
  <si>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</si>
  <si>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</si>
  <si>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</si>
  <si>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</si>
  <si>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</si>
  <si>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</si>
  <si>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</si>
  <si>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</si>
  <si>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</si>
  <si>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</si>
  <si>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</si>
  <si>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</si>
  <si>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</si>
  <si>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</si>
  <si>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</si>
  <si>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</si>
  <si>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</si>
  <si>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</si>
  <si>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</si>
  <si>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</si>
  <si>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</si>
  <si>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</si>
  <si>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</si>
  <si>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</si>
  <si>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</si>
  <si>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</si>
  <si>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</si>
  <si>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</si>
  <si>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</si>
  <si>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</si>
  <si>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</si>
  <si>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</si>
  <si>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</si>
  <si>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</si>
  <si>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</si>
  <si>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</si>
  <si>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</si>
  <si>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</si>
  <si>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</si>
  <si>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</si>
  <si>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</si>
  <si>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</si>
  <si>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</si>
  <si>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</si>
  <si>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</si>
  <si>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</si>
  <si>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</si>
  <si>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</si>
  <si>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</si>
  <si>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</si>
  <si>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</si>
  <si>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</si>
  <si>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</si>
  <si>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</si>
  <si>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</si>
  <si>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</si>
  <si>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</si>
  <si>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</si>
  <si>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</si>
  <si>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</si>
  <si>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</si>
  <si>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</si>
  <si>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</si>
  <si>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</si>
  <si>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</si>
  <si>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</si>
  <si>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</si>
  <si>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</si>
  <si>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</si>
  <si>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</si>
  <si>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</si>
  <si>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</si>
  <si>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</si>
  <si>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</si>
  <si>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</si>
  <si>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</si>
  <si>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</si>
  <si>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</si>
  <si>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</si>
  <si>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</si>
  <si>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</si>
  <si>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</si>
  <si>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</si>
  <si>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</si>
  <si>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</si>
  <si>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</si>
  <si>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</si>
  <si>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</si>
  <si>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</si>
  <si>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</si>
  <si>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</si>
  <si>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</si>
  <si>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</si>
  <si>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</si>
  <si>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</si>
  <si>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</si>
  <si>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</si>
  <si>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</si>
  <si>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</si>
  <si>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</si>
  <si>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</si>
  <si>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</si>
  <si>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</si>
  <si>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</si>
  <si>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</si>
  <si>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</si>
  <si>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</si>
  <si>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</si>
  <si>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</si>
  <si>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</si>
  <si>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</si>
  <si>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</si>
  <si>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</si>
  <si>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</si>
  <si>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</si>
  <si>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</si>
  <si>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</si>
  <si>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</si>
  <si>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</si>
  <si>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</si>
  <si>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</si>
  <si>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</si>
  <si>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</si>
  <si>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</si>
  <si>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</si>
  <si>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</si>
  <si>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</si>
  <si>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</si>
  <si>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</si>
  <si>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</si>
  <si>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</si>
  <si>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</si>
  <si>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</si>
  <si>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</si>
  <si>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</si>
  <si>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</si>
  <si>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</si>
  <si>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</si>
  <si>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</si>
  <si>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</si>
  <si>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</si>
  <si>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</si>
  <si>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</si>
  <si>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</si>
  <si>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</si>
  <si>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</si>
  <si>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</si>
  <si>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</si>
  <si>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</si>
  <si>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</si>
  <si>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</si>
  <si>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</si>
  <si>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</si>
  <si>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</si>
  <si>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</si>
  <si>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</si>
  <si>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</si>
  <si>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</si>
  <si>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</si>
  <si>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</si>
  <si>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</si>
  <si>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</si>
  <si>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</si>
  <si>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</si>
  <si>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</si>
  <si>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</si>
  <si>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</si>
  <si>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</si>
  <si>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</si>
  <si>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</si>
  <si>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</si>
  <si>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</si>
  <si>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</si>
  <si>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</si>
  <si>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</si>
  <si>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</si>
  <si>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</si>
  <si>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</si>
  <si>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</si>
  <si>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</si>
  <si>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</si>
  <si>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</si>
  <si>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</si>
  <si>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</si>
  <si>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</si>
  <si>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</si>
  <si>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</si>
  <si>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</si>
  <si>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</si>
  <si>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</si>
  <si>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</si>
  <si>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</si>
  <si>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</si>
  <si>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</si>
  <si>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</si>
  <si>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</si>
  <si>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</si>
  <si>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</si>
  <si>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</si>
  <si>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</si>
  <si>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</si>
  <si>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</si>
  <si>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</si>
  <si>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</si>
  <si>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</si>
  <si>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</si>
  <si>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</si>
  <si>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</si>
  <si>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</si>
  <si>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</si>
  <si>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</si>
  <si>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</si>
  <si>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</si>
  <si>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</si>
  <si>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</si>
  <si>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</si>
  <si>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</si>
  <si>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</si>
  <si>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</si>
  <si>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</si>
  <si>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</si>
  <si>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</si>
  <si>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</si>
  <si>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</si>
  <si>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</si>
  <si>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</si>
  <si>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</si>
  <si>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</si>
  <si>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</si>
  <si>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</si>
  <si>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</si>
  <si>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</si>
  <si>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</si>
  <si>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</si>
  <si>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</si>
  <si>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</si>
  <si>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</si>
  <si>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</si>
  <si>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</si>
  <si>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</si>
  <si>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</si>
  <si>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</si>
  <si>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</si>
  <si>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</si>
  <si>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</si>
  <si>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</si>
  <si>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</si>
  <si>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</si>
  <si>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</si>
  <si>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</si>
  <si>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</si>
  <si>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</si>
  <si>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</si>
  <si>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</si>
  <si>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</si>
  <si>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</si>
  <si>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</si>
  <si>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</si>
  <si>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</si>
  <si>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</si>
  <si>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</si>
  <si>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</si>
  <si>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</si>
  <si>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</si>
  <si>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</si>
  <si>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</si>
  <si>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</si>
  <si>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</si>
  <si>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</si>
  <si>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</si>
  <si>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</si>
  <si>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</si>
  <si>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</si>
  <si>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</si>
  <si>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</si>
  <si>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</si>
  <si>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</si>
  <si>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</si>
  <si>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</si>
  <si>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</si>
  <si>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</si>
  <si>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</si>
  <si>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</si>
  <si>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</si>
  <si>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</si>
  <si>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</si>
  <si>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</si>
  <si>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</si>
  <si>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</si>
  <si>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</si>
  <si>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</si>
  <si>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</si>
  <si>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</si>
  <si>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</si>
  <si>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</si>
  <si>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</si>
  <si>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</si>
  <si>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</si>
  <si>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</si>
  <si>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</si>
  <si>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</si>
  <si>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</si>
  <si>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</si>
  <si>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</si>
  <si>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</si>
  <si>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</si>
  <si>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</si>
  <si>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</si>
  <si>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</si>
  <si>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</si>
  <si>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</si>
  <si>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</si>
  <si>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</si>
  <si>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</si>
  <si>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</si>
  <si>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</si>
  <si>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</si>
  <si>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</si>
  <si>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</si>
  <si>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</si>
  <si>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</si>
  <si>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</si>
  <si>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</si>
  <si>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</si>
  <si>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</si>
  <si>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</si>
  <si>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</si>
  <si>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</si>
  <si>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</si>
  <si>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</si>
  <si>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</si>
  <si>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</si>
  <si>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</si>
  <si>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</si>
  <si>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</si>
  <si>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</si>
  <si>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</si>
  <si>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</si>
  <si>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</si>
  <si>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</si>
  <si>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</si>
  <si>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</si>
  <si>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</si>
  <si>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</si>
  <si>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</si>
  <si>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</si>
  <si>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</si>
  <si>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</si>
  <si>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</si>
  <si>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</si>
  <si>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</si>
  <si>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</si>
  <si>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</si>
  <si>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</si>
  <si>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</si>
  <si>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</si>
  <si>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</si>
  <si>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</si>
  <si>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</si>
  <si>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</si>
  <si>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</si>
  <si>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</si>
  <si>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</si>
  <si>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</si>
  <si>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</si>
  <si>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</si>
  <si>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</si>
  <si>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</si>
  <si>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</si>
  <si>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</si>
  <si>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</si>
  <si>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</si>
  <si>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</si>
  <si>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</si>
  <si>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</si>
  <si>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</si>
  <si>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</si>
  <si>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</si>
  <si>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</si>
  <si>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</si>
  <si>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</si>
  <si>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</si>
  <si>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</si>
  <si>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</si>
  <si>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</si>
  <si>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</si>
  <si>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</si>
  <si>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</si>
  <si>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</si>
  <si>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</si>
  <si>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</si>
  <si>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</si>
  <si>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</si>
  <si>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</si>
  <si>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</si>
  <si>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</si>
  <si>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</si>
  <si>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</si>
  <si>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</si>
  <si>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</si>
  <si>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</si>
  <si>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</si>
  <si>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</si>
  <si>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</si>
  <si>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</si>
  <si>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</si>
  <si>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</si>
  <si>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</si>
  <si>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</si>
  <si>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</si>
  <si>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</si>
  <si>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</si>
  <si>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</si>
  <si>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</si>
  <si>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</si>
  <si>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</si>
  <si>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</si>
  <si>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</si>
  <si>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</si>
  <si>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</si>
  <si>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</si>
  <si>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</si>
  <si>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</si>
  <si>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</si>
  <si>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</si>
  <si>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</si>
  <si>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</si>
  <si>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</si>
  <si>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</si>
  <si>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</si>
  <si>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</si>
  <si>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</si>
  <si>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</si>
  <si>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</si>
  <si>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</si>
  <si>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</si>
  <si>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</si>
  <si>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</si>
  <si>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</si>
  <si>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</si>
  <si>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</si>
  <si>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</si>
  <si>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</si>
  <si>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</si>
  <si>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</si>
  <si>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</si>
  <si>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</si>
  <si>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</si>
  <si>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</si>
  <si>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</si>
  <si>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</si>
  <si>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</si>
  <si>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</si>
  <si>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</si>
  <si>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</si>
  <si>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</si>
  <si>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</si>
  <si>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</si>
  <si>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</si>
  <si>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</si>
  <si>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</si>
  <si>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</si>
  <si>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</si>
  <si>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</si>
  <si>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</si>
  <si>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</si>
  <si>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</si>
  <si>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</si>
  <si>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</si>
  <si>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</si>
  <si>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</si>
  <si>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</si>
  <si>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</si>
  <si>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</si>
  <si>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</si>
  <si>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</si>
  <si>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</si>
  <si>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</si>
  <si>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</si>
  <si>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</si>
  <si>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</si>
  <si>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</si>
  <si>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</si>
  <si>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</si>
  <si>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</si>
  <si>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</si>
  <si>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</si>
  <si>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</si>
  <si>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</si>
  <si>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</si>
  <si>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</si>
  <si>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</si>
  <si>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</si>
  <si>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</si>
  <si>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</si>
  <si>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</si>
  <si>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</si>
  <si>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</si>
  <si>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</si>
  <si>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</si>
  <si>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</si>
  <si>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</si>
  <si>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</si>
  <si>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</si>
  <si>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</si>
  <si>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</si>
  <si>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</si>
  <si>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</si>
  <si>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</si>
  <si>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</si>
  <si>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</si>
  <si>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</si>
  <si>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</si>
  <si>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</si>
  <si>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</si>
  <si>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</si>
  <si>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</si>
  <si>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</si>
  <si>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</si>
  <si>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</si>
  <si>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</si>
  <si>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</si>
  <si>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</si>
  <si>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</si>
  <si>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</si>
  <si>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</si>
  <si>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</si>
  <si>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</si>
  <si>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</si>
  <si>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</si>
  <si>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</si>
  <si>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</si>
  <si>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</si>
  <si>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</si>
  <si>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</si>
  <si>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</si>
  <si>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</si>
  <si>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</si>
  <si>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</si>
  <si>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</si>
  <si>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</si>
  <si>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</si>
  <si>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</si>
  <si>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</si>
  <si>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</si>
  <si>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</si>
  <si>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</si>
  <si>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</si>
  <si>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</si>
  <si>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</si>
  <si>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</si>
  <si>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</si>
  <si>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</si>
  <si>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</si>
  <si>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</si>
  <si>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</si>
  <si>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</si>
  <si>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</si>
  <si>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</si>
  <si>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</si>
  <si>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</si>
  <si>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</si>
  <si>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</si>
  <si>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</si>
  <si>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</si>
  <si>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</si>
  <si>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</si>
  <si>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</si>
  <si>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</si>
  <si>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</si>
  <si>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</si>
  <si>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</si>
  <si>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</si>
  <si>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</si>
  <si>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</si>
  <si>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</si>
  <si>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</si>
  <si>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</si>
  <si>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</si>
  <si>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</si>
  <si>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</si>
  <si>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</si>
  <si>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</si>
  <si>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</si>
  <si>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</si>
  <si>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</si>
  <si>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</si>
  <si>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</si>
  <si>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</si>
  <si>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</si>
  <si>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</si>
  <si>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</si>
  <si>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</si>
  <si>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</si>
  <si>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</si>
  <si>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</si>
  <si>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</si>
  <si>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</si>
  <si>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</si>
  <si>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</si>
  <si>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</si>
  <si>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</si>
  <si>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</si>
  <si>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</si>
  <si>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</si>
  <si>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</si>
  <si>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</si>
  <si>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</si>
  <si>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</si>
  <si>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</si>
  <si>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</si>
  <si>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</si>
  <si>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</si>
  <si>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</si>
  <si>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</si>
  <si>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</si>
  <si>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</si>
  <si>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</si>
  <si>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</si>
  <si>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</si>
  <si>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</si>
  <si>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</si>
  <si>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</si>
  <si>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</si>
  <si>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</si>
  <si>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</si>
  <si>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</si>
  <si>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</si>
  <si>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</si>
  <si>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</si>
  <si>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</si>
  <si>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</si>
  <si>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</si>
  <si>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</si>
  <si>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</si>
  <si>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</si>
  <si>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</si>
  <si>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</si>
  <si>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</si>
  <si>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</si>
  <si>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</si>
  <si>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</si>
  <si>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</si>
  <si>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</si>
  <si>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</si>
  <si>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</si>
  <si>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</si>
  <si>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</si>
  <si>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</si>
  <si>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</si>
  <si>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</si>
  <si>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</si>
  <si>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</si>
  <si>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</si>
  <si>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</si>
  <si>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</si>
  <si>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</si>
  <si>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</si>
  <si>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</si>
  <si>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</si>
  <si>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</si>
  <si>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</si>
  <si>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</si>
  <si>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</si>
  <si>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</si>
  <si>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</si>
  <si>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</si>
  <si>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</si>
  <si>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</si>
  <si>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</si>
  <si>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</si>
  <si>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</si>
  <si>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</si>
  <si>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</si>
  <si>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</si>
  <si>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</si>
  <si>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</si>
  <si>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</si>
  <si>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</si>
  <si>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</si>
  <si>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</si>
  <si>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</si>
  <si>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</si>
  <si>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</si>
  <si>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</si>
  <si>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</si>
  <si>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</si>
  <si>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</si>
  <si>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</si>
  <si>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</si>
  <si>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</si>
  <si>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</si>
  <si>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</si>
  <si>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</si>
  <si>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</si>
  <si>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</si>
  <si>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</si>
  <si>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</si>
  <si>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</si>
  <si>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</si>
  <si>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</si>
  <si>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</si>
  <si>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</si>
  <si>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</si>
  <si>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</si>
  <si>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</si>
  <si>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</si>
  <si>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</si>
  <si>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</si>
  <si>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</si>
  <si>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</si>
  <si>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</si>
  <si>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</si>
  <si>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</si>
  <si>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</si>
  <si>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</si>
  <si>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</si>
  <si>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</si>
  <si>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</si>
  <si>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</si>
  <si>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</si>
  <si>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</si>
  <si>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</si>
  <si>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</si>
  <si>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</si>
  <si>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</si>
  <si>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</si>
  <si>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</si>
  <si>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</si>
  <si>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</si>
  <si>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</si>
  <si>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</si>
  <si>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</si>
  <si>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</si>
  <si>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</si>
  <si>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</si>
  <si>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</si>
  <si>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</si>
  <si>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</si>
  <si>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</si>
  <si>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</si>
  <si>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</si>
  <si>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</si>
  <si>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</si>
  <si>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</si>
  <si>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</si>
  <si>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</si>
  <si>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</si>
  <si>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</si>
  <si>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</si>
  <si>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</si>
  <si>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</si>
  <si>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</si>
  <si>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</si>
  <si>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</si>
  <si>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</si>
  <si>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</si>
  <si>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</si>
  <si>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</si>
  <si>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</si>
  <si>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</si>
  <si>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</si>
  <si>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</si>
  <si>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</si>
  <si>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</si>
  <si>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</si>
  <si>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</si>
  <si>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</si>
  <si>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</si>
  <si>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</si>
  <si>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</si>
  <si>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</si>
  <si>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</si>
  <si>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</si>
  <si>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</si>
  <si>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</si>
  <si>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</si>
  <si>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</si>
  <si>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</si>
  <si>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</si>
  <si>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</si>
  <si>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</si>
  <si>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</si>
  <si>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</si>
  <si>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</si>
  <si>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</si>
  <si>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</si>
  <si>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</si>
  <si>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</si>
  <si>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</si>
  <si>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</si>
  <si>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</si>
  <si>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</si>
  <si>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</si>
  <si>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</si>
  <si>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</si>
  <si>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</si>
  <si>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</si>
  <si>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</si>
  <si>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</si>
  <si>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</si>
  <si>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</si>
  <si>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</si>
  <si>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</si>
  <si>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</si>
  <si>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</si>
  <si>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</si>
  <si>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</si>
  <si>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</si>
  <si>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</si>
  <si>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</si>
  <si>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</si>
  <si>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</si>
  <si>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</si>
  <si>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</si>
  <si>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</si>
  <si>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</si>
  <si>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</si>
  <si>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</si>
  <si>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</si>
  <si>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</si>
  <si>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</si>
  <si>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</si>
  <si>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</si>
  <si>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</si>
  <si>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</si>
  <si>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</si>
  <si>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</si>
  <si>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</si>
  <si>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</si>
  <si>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</si>
  <si>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</si>
  <si>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</si>
  <si>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</si>
  <si>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</si>
  <si>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</si>
  <si>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</si>
  <si>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</si>
  <si>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</si>
  <si>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</si>
  <si>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</si>
  <si>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</si>
  <si>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</si>
  <si>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</si>
  <si>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</si>
  <si>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</si>
  <si>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</si>
  <si>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</si>
  <si>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</si>
  <si>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</si>
  <si>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</si>
  <si>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</si>
  <si>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</si>
  <si>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</si>
  <si>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</si>
  <si>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</si>
  <si>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</si>
  <si>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</si>
  <si>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</si>
  <si>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</si>
  <si>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</si>
  <si>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</si>
  <si>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</si>
  <si>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</si>
  <si>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</si>
  <si>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</si>
  <si>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</si>
  <si>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</si>
  <si>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</si>
  <si>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</si>
  <si>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</si>
  <si>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</si>
  <si>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</si>
  <si>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</si>
  <si>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</si>
  <si>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</si>
  <si>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</si>
  <si>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</si>
  <si>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</si>
  <si>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</si>
  <si>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</si>
  <si>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</si>
  <si>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</si>
  <si>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</si>
  <si>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</si>
  <si>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</si>
  <si>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</si>
  <si>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</si>
  <si>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</si>
  <si>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</si>
  <si>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</si>
  <si>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</si>
  <si>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</si>
  <si>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</si>
  <si>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</si>
  <si>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</si>
  <si>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</si>
  <si>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</si>
  <si>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</si>
  <si>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</si>
  <si>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</si>
  <si>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</si>
  <si>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</si>
  <si>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</si>
  <si>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</si>
  <si>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</si>
  <si>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</si>
  <si>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</si>
  <si>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</si>
  <si>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</si>
  <si>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</si>
  <si>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</si>
  <si>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</si>
  <si>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</si>
  <si>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</si>
  <si>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</si>
  <si>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</si>
  <si>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</si>
  <si>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</si>
  <si>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</si>
  <si>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</si>
  <si>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</si>
  <si>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</si>
  <si>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</si>
  <si>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</si>
  <si>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</si>
  <si>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</si>
  <si>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</si>
  <si>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</si>
  <si>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</si>
  <si>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</si>
  <si>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</si>
  <si>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</si>
  <si>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</si>
  <si>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</si>
  <si>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</si>
  <si>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</si>
  <si>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</si>
  <si>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</si>
  <si>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</si>
  <si>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</si>
  <si>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</si>
  <si>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</si>
  <si>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</si>
  <si>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</si>
  <si>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</si>
  <si>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</si>
  <si>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</si>
  <si>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</si>
  <si>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</si>
  <si>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</si>
  <si>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</si>
  <si>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</si>
  <si>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</si>
  <si>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</si>
  <si>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</si>
  <si>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</si>
  <si>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</si>
  <si>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</si>
  <si>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</si>
  <si>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</si>
  <si>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</si>
  <si>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</si>
  <si>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</si>
  <si>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</si>
  <si>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</si>
  <si>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</si>
  <si>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</si>
  <si>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</si>
  <si>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</si>
  <si>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</si>
  <si>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</si>
  <si>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</si>
  <si>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</si>
  <si>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</si>
  <si>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</si>
  <si>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</si>
  <si>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</si>
  <si>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</si>
  <si>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</si>
  <si>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</si>
  <si>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</si>
  <si>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</si>
  <si>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</si>
  <si>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</si>
  <si>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</si>
  <si>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</si>
  <si>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</si>
  <si>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</si>
  <si>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</si>
  <si>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</si>
  <si>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</si>
  <si>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</si>
  <si>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</si>
  <si>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</si>
  <si>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</si>
  <si>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</si>
  <si>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</si>
  <si>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</si>
  <si>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</si>
  <si>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</si>
  <si>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</si>
  <si>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</si>
  <si>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</si>
  <si>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</si>
  <si>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</si>
  <si>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</si>
  <si>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</si>
  <si>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</si>
  <si>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</si>
  <si>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</si>
  <si>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</si>
  <si>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</si>
  <si>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</si>
  <si>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</si>
  <si>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</si>
  <si>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</si>
  <si>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</si>
  <si>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</si>
  <si>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</si>
  <si>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</si>
  <si>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</si>
  <si>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</si>
  <si>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</si>
  <si>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</si>
  <si>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</si>
  <si>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</si>
  <si>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</si>
  <si>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</si>
  <si>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</si>
  <si>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</si>
  <si>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</si>
  <si>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</si>
  <si>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</si>
  <si>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</si>
  <si>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</si>
  <si>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</si>
  <si>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</si>
  <si>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</si>
  <si>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</si>
  <si>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</si>
  <si>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</si>
  <si>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</si>
  <si>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</si>
  <si>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</si>
  <si>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</si>
  <si>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</si>
  <si>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</si>
  <si>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</si>
  <si>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</si>
  <si>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</si>
  <si>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</si>
  <si>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</si>
  <si>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</si>
  <si>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</si>
  <si>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</si>
  <si>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</si>
  <si>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</si>
  <si>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</si>
  <si>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</si>
  <si>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</si>
  <si>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</si>
  <si>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</si>
  <si>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</si>
  <si>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</si>
  <si>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</si>
  <si>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</si>
  <si>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</si>
  <si>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</si>
  <si>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</si>
  <si>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</si>
  <si>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</si>
  <si>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</si>
  <si>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</si>
  <si>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</si>
  <si>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</si>
  <si>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</si>
  <si>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</si>
  <si>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</si>
  <si>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</si>
  <si>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</si>
  <si>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</si>
  <si>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</si>
  <si>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</si>
  <si>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</si>
  <si>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</si>
  <si>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</si>
  <si>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</si>
  <si>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</si>
  <si>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</si>
  <si>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</si>
  <si>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</si>
  <si>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</si>
  <si>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</si>
  <si>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</si>
  <si>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</si>
  <si>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</si>
  <si>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</si>
  <si>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</si>
  <si>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</si>
  <si>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</si>
  <si>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</si>
  <si>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</si>
  <si>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</si>
  <si>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</si>
  <si>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</si>
  <si>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</si>
  <si>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</si>
  <si>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</si>
  <si>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</si>
  <si>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</si>
  <si>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</si>
  <si>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</si>
  <si>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</si>
  <si>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</si>
  <si>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</si>
  <si>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</si>
  <si>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</si>
  <si>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</si>
  <si>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</si>
  <si>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</si>
  <si>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</si>
  <si>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</si>
  <si>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</si>
  <si>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</si>
  <si>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</si>
  <si>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</si>
  <si>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</si>
  <si>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</si>
  <si>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</si>
  <si>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</si>
  <si>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</si>
  <si>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</si>
  <si>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</si>
  <si>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</si>
  <si>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</si>
  <si>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</si>
  <si>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</si>
  <si>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</si>
  <si>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</si>
  <si>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</si>
  <si>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</si>
  <si>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</si>
  <si>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</si>
  <si>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</si>
  <si>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</si>
  <si>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</si>
  <si>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</si>
  <si>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</si>
  <si>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</si>
  <si>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</si>
  <si>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</si>
  <si>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</si>
  <si>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</si>
  <si>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</si>
  <si>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</si>
  <si>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</si>
  <si>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</si>
  <si>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</si>
  <si>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</si>
  <si>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</si>
  <si>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</si>
  <si>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</si>
  <si>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</si>
  <si>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</si>
  <si>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</si>
  <si>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</si>
  <si>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</si>
  <si>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</si>
  <si>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</si>
  <si>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</si>
  <si>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</si>
  <si>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</si>
  <si>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</si>
  <si>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</si>
  <si>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</si>
  <si>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</si>
  <si>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</si>
  <si>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</si>
  <si>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</si>
  <si>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</si>
  <si>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</si>
  <si>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</si>
  <si>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</si>
  <si>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</si>
  <si>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</si>
  <si>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</si>
  <si>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</si>
  <si>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</si>
  <si>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</si>
  <si>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</si>
  <si>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</si>
  <si>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</si>
  <si>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</si>
  <si>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</si>
  <si>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</si>
  <si>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</si>
  <si>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</si>
  <si>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</si>
  <si>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</si>
  <si>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</si>
  <si>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</si>
  <si>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</si>
  <si>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</si>
  <si>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</si>
  <si>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</si>
  <si>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</si>
  <si>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</si>
  <si>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</si>
  <si>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</si>
  <si>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</si>
  <si>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</si>
  <si>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</si>
  <si>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</si>
  <si>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</si>
  <si>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</si>
  <si>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</si>
  <si>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</si>
  <si>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</si>
  <si>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</si>
  <si>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</si>
  <si>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</si>
  <si>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</si>
  <si>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</si>
  <si>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</si>
  <si>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</si>
  <si>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</si>
  <si>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</si>
  <si>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</si>
  <si>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</si>
  <si>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</si>
  <si>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</si>
  <si>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</si>
  <si>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</si>
  <si>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</si>
  <si>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</si>
  <si>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</si>
  <si>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</si>
  <si>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</si>
  <si>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</si>
  <si>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</si>
  <si>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</si>
  <si>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</si>
  <si>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</si>
  <si>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</si>
  <si>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</si>
  <si>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</si>
  <si>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</si>
  <si>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</si>
  <si>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</si>
  <si>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</si>
  <si>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</si>
  <si>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</si>
  <si>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</si>
  <si>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</si>
  <si>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</si>
  <si>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</si>
  <si>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</si>
  <si>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</si>
  <si>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</si>
  <si>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</si>
  <si>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</si>
  <si>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</si>
  <si>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</si>
  <si>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</si>
  <si>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</si>
  <si>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</si>
  <si>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</si>
  <si>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</si>
  <si>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</si>
  <si>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</si>
  <si>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</si>
  <si>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</si>
  <si>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</si>
  <si>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Creation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</si>
  <si>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</si>
  <si>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</si>
  <si>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</si>
  <si>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</si>
  <si>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</si>
  <si>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</si>
  <si>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</si>
  <si>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</si>
  <si>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</si>
  <si>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</si>
  <si>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</si>
  <si>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</si>
  <si>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</si>
  <si>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</si>
  <si>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</si>
  <si>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</si>
  <si>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</si>
  <si>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</si>
  <si>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</si>
  <si>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</si>
  <si>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</si>
  <si>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</si>
  <si>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</si>
  <si>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</si>
  <si>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</si>
  <si>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</si>
  <si>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</si>
  <si>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</si>
  <si>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</si>
  <si>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</si>
  <si>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</si>
  <si>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</si>
  <si>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</si>
  <si>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</si>
  <si>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</si>
  <si>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backer_count</t>
  </si>
  <si>
    <t>outcome</t>
  </si>
  <si>
    <t xml:space="preserve">Successful </t>
  </si>
  <si>
    <t>Mean</t>
  </si>
  <si>
    <t>Median</t>
  </si>
  <si>
    <t>Min</t>
  </si>
  <si>
    <t>Max</t>
  </si>
  <si>
    <t>Variance</t>
  </si>
  <si>
    <t>Standard Deviation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</si>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</sst>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2" fontId="0" fillId="0" borderId="0" xfId="1" applyNumberFormat="1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43" fontId="1" fillId="0" borderId="0" xfId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[excel_challenge_kreetigulati.xlsx]Category 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C-4F10-B137-7F7DF60D40B6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C-4F10-B137-7F7DF60D40B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C-4F10-B137-7F7DF60D40B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9C-4F10-B137-7F7DF60D4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204496"/>
        <c:axId val="332677824"/>
      </c:barChart>
      <c:catAx>
        <c:axId val="9520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77824"/>
        <c:crosses val="autoZero"/>
        <c:auto val="1"/>
        <c:lblAlgn val="ctr"/>
        <c:lblOffset val="100"/>
        <c:noMultiLvlLbl val="0"/>
      </c:catAx>
      <c:valAx>
        <c:axId val="3326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[excel_challenge_kreetigulati.xlsx]Sub-Category 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9-4024-AA6F-07AABFE4E9B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9-4024-AA6F-07AABFE4E9B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A8-4968-B39B-B8664E91014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A8-4968-B39B-B8664E91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393968"/>
        <c:axId val="171249824"/>
      </c:barChart>
      <c:catAx>
        <c:axId val="332393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49824"/>
        <c:crosses val="autoZero"/>
        <c:auto val="1"/>
        <c:lblAlgn val="ctr"/>
        <c:lblOffset val="100"/>
        <c:noMultiLvlLbl val="0"/>
      </c:catAx>
      <c:valAx>
        <c:axId val="1712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3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[excel_challenge_kreetigulati.xlsx]Launch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0-4345-ADDB-CF5FE0170E4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C7-424C-BE2B-CE0BC1FCE1A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C7-424C-BE2B-CE0BC1FCE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80080"/>
        <c:axId val="232690544"/>
      </c:lineChart>
      <c:catAx>
        <c:axId val="33478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campaign creation</a:t>
                </a:r>
              </a:p>
            </c:rich>
          </c:tx>
          <c:layout>
            <c:manualLayout>
              <c:xMode val="edge"/>
              <c:yMode val="edge"/>
              <c:x val="0.37978324584426948"/>
              <c:y val="0.876536916984316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690544"/>
        <c:crosses val="autoZero"/>
        <c:auto val="1"/>
        <c:lblAlgn val="ctr"/>
        <c:lblOffset val="100"/>
        <c:noMultiLvlLbl val="0"/>
      </c:catAx>
      <c:valAx>
        <c:axId val="2326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 by Percentage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D-41B2-9FF8-84907C40E42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D-41B2-9FF8-84907C40E42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D-41B2-9FF8-84907C40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739103"/>
        <c:axId val="306826479"/>
      </c:lineChart>
      <c:catAx>
        <c:axId val="72273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826479"/>
        <c:crosses val="autoZero"/>
        <c:auto val="1"/>
        <c:lblAlgn val="ctr"/>
        <c:lblOffset val="100"/>
        <c:noMultiLvlLbl val="0"/>
      </c:catAx>
      <c:valAx>
        <c:axId val="30682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3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428623</xdr:colOff>
      <xdr:row>3</xdr:row>
      <xdr:rowOff>101600</xdr:rowOff>
    </xdr:from>
    <xdr:to>
      <xdr:col>19</xdr:col>
      <xdr:colOff>304799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FF378-CA81-422B-AA79-7C187439B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4</xdr:row>
      <xdr:rowOff>139700</xdr:rowOff>
    </xdr:from>
    <xdr:to>
      <xdr:col>20</xdr:col>
      <xdr:colOff>527049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D3EB3-400A-48F4-B3CD-F63F84B7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34925</xdr:rowOff>
    </xdr:from>
    <xdr:to>
      <xdr:col>14</xdr:col>
      <xdr:colOff>76200</xdr:colOff>
      <xdr:row>21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9333D-B019-4016-B93C-5112A450D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663575</xdr:colOff>
      <xdr:row>15</xdr:row>
      <xdr:rowOff>9524</xdr:rowOff>
    </xdr:from>
    <xdr:to>
      <xdr:col>7</xdr:col>
      <xdr:colOff>1257300</xdr:colOff>
      <xdr:row>31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F7A0D-6CD5-48E5-A42E-9A9DEBF4C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284.977039467594" createdVersion="6" refreshedVersion="6" minRefreshableVersion="3" recordCount="4114" xr:uid="{02D9D103-A642-4864-A614-ACD027C26EA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284.985433449074" createdVersion="6" refreshedVersion="6" minRefreshableVersion="3" recordCount="4114" xr:uid="{FBA5B22C-0088-4D48-8F6E-A83521EE6DA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ion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DFEF0-9ABA-4C14-898B-424C5BB3A20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E891F-DA64-4890-AB26-705F53F365A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707E7-051F-4916-8819-751ED175673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Normal="100" workbookViewId="0">
      <selection activeCell="N10" sqref="N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1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1.54296875" style="5" bestFit="1" customWidth="1"/>
    <col min="17" max="17" width="13.1796875" bestFit="1" customWidth="1"/>
    <col min="18" max="18" width="17.90625" bestFit="1" customWidth="1"/>
    <col min="19" max="19" width="30.453125" bestFit="1" customWidth="1"/>
    <col min="20" max="20" width="29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6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O1:O1048576 P1:T1">
    <cfRule type="colorScale" priority="7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F2:F4115">
    <cfRule type="cellIs" dxfId="3" priority="4" operator="equal">
      <formula>"successful"</formula>
    </cfRule>
    <cfRule type="cellIs" dxfId="2" priority="3" operator="equal">
      <formula>"live"</formula>
    </cfRule>
    <cfRule type="cellIs" dxfId="1" priority="2" operator="equal">
      <formula>"failed"</formula>
    </cfRule>
    <cfRule type="cellIs" dxfId="0" priority="1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CA72-B65D-417D-B0F6-5D0ABB2C115C}">
  <dimension ref="A1:F25"/>
  <sheetViews>
    <sheetView workbookViewId="0">
      <selection activeCell="F25" sqref="F2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8362</v>
      </c>
      <c r="B3" s="6" t="s">
        <v>8379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4" spans="5:5" x14ac:dyDescent="0.35">
      <c r="E24" s="11">
        <f>1076/4114</f>
        <v>0.26154594069032572</v>
      </c>
    </row>
    <row r="25" spans="5:5" x14ac:dyDescent="0.35">
      <c r="E25" s="11">
        <f>3038/4114</f>
        <v>0.73845405930967434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5DB6-F056-4B16-8BF2-A87B7BC19AEB}">
  <dimension ref="A1:F47"/>
  <sheetViews>
    <sheetView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8308</v>
      </c>
      <c r="B2" t="s">
        <v>8363</v>
      </c>
    </row>
    <row r="4" spans="1:6" x14ac:dyDescent="0.35">
      <c r="A4" s="6" t="s">
        <v>8362</v>
      </c>
      <c r="B4" s="6" t="s">
        <v>8379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D004-F268-4C53-A9D8-99B6930495BC}">
  <dimension ref="A1:E18"/>
  <sheetViews>
    <sheetView workbookViewId="0">
      <selection activeCell="G14" sqref="G1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6" t="s">
        <v>8308</v>
      </c>
      <c r="B1" t="s">
        <v>8363</v>
      </c>
    </row>
    <row r="2" spans="1:5" x14ac:dyDescent="0.35">
      <c r="A2" s="6" t="s">
        <v>8378</v>
      </c>
      <c r="B2" t="s">
        <v>8363</v>
      </c>
    </row>
    <row r="4" spans="1:5" x14ac:dyDescent="0.35">
      <c r="A4" s="6" t="s">
        <v>8362</v>
      </c>
      <c r="B4" s="6" t="s">
        <v>8379</v>
      </c>
    </row>
    <row r="5" spans="1:5" x14ac:dyDescent="0.35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8376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5">
      <c r="A12" s="10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8371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5">
      <c r="A17" s="10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69DB6-B8FA-4DD9-837C-56FBB1D16AF3}">
  <dimension ref="A1:H13"/>
  <sheetViews>
    <sheetView workbookViewId="0">
      <selection activeCell="K19" sqref="K19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COUNTIFS(state,"successful",goal,"&gt;=1000",goal,"&lt;5000")</f>
        <v>932</v>
      </c>
      <c r="C3">
        <f>COUNTIFS(state,"failed",goal,"&gt;=1000",goal,"&lt;5000")</f>
        <v>420</v>
      </c>
      <c r="D3">
        <f>COUNTIFS(state,"canceled",goal,"&gt;=1000",goal,"&lt;5000")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8390</v>
      </c>
      <c r="B4">
        <f>COUNTIFS(state,"successful",goal,"&gt;=5000",goal,"&lt;10000")</f>
        <v>381</v>
      </c>
      <c r="C4">
        <f>COUNTIFS(state,"failed",goal,"&gt;=5000",goal,"&lt;10000")</f>
        <v>283</v>
      </c>
      <c r="D4">
        <f>COUNTIFS(state,"canceled",goal,"&gt;=5000",goal,"&lt;10000")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8391</v>
      </c>
      <c r="B5">
        <f>COUNTIFS(state,"successful",goal,"&gt;=10000",goal,"&lt;15000")</f>
        <v>168</v>
      </c>
      <c r="C5">
        <f>COUNTIFS(state,"failed",goal,"&gt;=10000",goal,"&lt;15000")</f>
        <v>144</v>
      </c>
      <c r="D5">
        <f>COUNTIFS(state,"canceled",goal,"&gt;=10000",goal,"&lt;15000")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>
        <f>COUNTIFS(state,"successful",goal,"&gt;=15000",goal,"&lt;20000")</f>
        <v>94</v>
      </c>
      <c r="C6">
        <f>COUNTIFS(state,"failed",goal,"&gt;=15000",goal,"&lt;20000")</f>
        <v>90</v>
      </c>
      <c r="D6">
        <f>COUNTIFS(state,"canceled",goal,"&gt;=15000",goal,"&lt;20000")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>
        <f>COUNTIFS(state,"successful",goal,"&gt;=20000",goal,"&lt;25000")</f>
        <v>62</v>
      </c>
      <c r="C7">
        <f>COUNTIFS(state,"failed",goal,"&gt;=20000",goal,"&lt;25000")</f>
        <v>72</v>
      </c>
      <c r="D7">
        <f>COUNTIFS(state,"canceled",goal,"&gt;=20000",goal,"&lt;25000")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>
        <f>COUNTIFS(state,"successful",goal,"&gt;=25000",goal,"&lt;30000")</f>
        <v>55</v>
      </c>
      <c r="C8">
        <f>COUNTIFS(state,"failed",goal,"&gt;=25000",goal,"&lt;30000")</f>
        <v>64</v>
      </c>
      <c r="D8">
        <f>COUNTIFS(state,"canceled",goal,"&gt;=25000",goal,"&lt;30000")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>
        <f>COUNTIFS(state,"successful",goal,"&gt;=30000",goal,"&lt;35000")</f>
        <v>32</v>
      </c>
      <c r="C9">
        <f>COUNTIFS(state,"failed",goal,"&gt;=30000",goal,"&lt;35000")</f>
        <v>37</v>
      </c>
      <c r="D9">
        <f>COUNTIFS(state,"canceled",goal,"&gt;=30000",goal,"&lt;35000")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>
        <f>COUNTIFS(state,"successful",goal,"&gt;=35000",goal,"&lt;40000")</f>
        <v>26</v>
      </c>
      <c r="C10">
        <f>COUNTIFS(state,"failed",goal,"&gt;=35000",goal,"&lt;40000")</f>
        <v>22</v>
      </c>
      <c r="D10">
        <f>COUNTIFS(state,"canceled",goal,"&gt;=35000",goal,"&lt;40000")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COUNTIFS(state,"successful",goal,"&gt;=40000",goal,"&lt;45000")</f>
        <v>21</v>
      </c>
      <c r="C11">
        <f>COUNTIFS(state,"failed",goal,"&gt;=40000",goal,"&lt;45000")</f>
        <v>16</v>
      </c>
      <c r="D11">
        <f>COUNTIFS(state,"canceled",goal,"&gt;=40000",goal,"&lt;45000")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COUNTIFS(state,"successful",goal,"&gt;=45000",goal,"&lt;50000")</f>
        <v>6</v>
      </c>
      <c r="C12">
        <f>COUNTIFS(state,"failed",goal,"&gt;=45000",goal,"&lt;50000")</f>
        <v>11</v>
      </c>
      <c r="D12">
        <f>COUNTIFS(state,"canceled",goal,"&gt;=45000",goal,"&lt;50000")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2EE7-BBB2-4879-B9AE-29A07C66C4AE}">
  <dimension ref="A1:P2186"/>
  <sheetViews>
    <sheetView tabSelected="1" workbookViewId="0">
      <selection activeCell="K24" sqref="K24"/>
    </sheetView>
  </sheetViews>
  <sheetFormatPr defaultRowHeight="14.5" x14ac:dyDescent="0.35"/>
  <cols>
    <col min="1" max="1" width="9.54296875" bestFit="1" customWidth="1"/>
    <col min="2" max="2" width="12.26953125" bestFit="1" customWidth="1"/>
    <col min="6" max="6" width="13.1796875" bestFit="1" customWidth="1"/>
    <col min="11" max="11" width="17.26953125" bestFit="1" customWidth="1"/>
    <col min="12" max="12" width="11.08984375" bestFit="1" customWidth="1"/>
    <col min="15" max="15" width="17.26953125" bestFit="1" customWidth="1"/>
    <col min="16" max="16" width="9.08984375" bestFit="1" customWidth="1"/>
  </cols>
  <sheetData>
    <row r="1" spans="1:16" x14ac:dyDescent="0.35">
      <c r="A1" s="12" t="s">
        <v>8401</v>
      </c>
      <c r="B1" s="12" t="s">
        <v>8400</v>
      </c>
      <c r="E1" s="12" t="s">
        <v>8401</v>
      </c>
      <c r="F1" s="12" t="s">
        <v>8262</v>
      </c>
      <c r="K1" s="12" t="s">
        <v>8402</v>
      </c>
      <c r="O1" s="12" t="s">
        <v>8409</v>
      </c>
    </row>
    <row r="2" spans="1:16" x14ac:dyDescent="0.35">
      <c r="A2" t="s">
        <v>8219</v>
      </c>
      <c r="B2">
        <v>182</v>
      </c>
      <c r="E2" t="s">
        <v>8221</v>
      </c>
      <c r="F2">
        <v>0</v>
      </c>
      <c r="K2" t="s">
        <v>8403</v>
      </c>
      <c r="L2" s="5">
        <f>AVERAGE(B2:B2186)</f>
        <v>194.42517162471395</v>
      </c>
      <c r="O2" t="s">
        <v>8403</v>
      </c>
      <c r="P2" s="5">
        <f>AVERAGE(F2:F1531)</f>
        <v>17.709803921568628</v>
      </c>
    </row>
    <row r="3" spans="1:16" x14ac:dyDescent="0.35">
      <c r="A3" t="s">
        <v>8219</v>
      </c>
      <c r="B3">
        <v>79</v>
      </c>
      <c r="E3" t="s">
        <v>8221</v>
      </c>
      <c r="F3">
        <v>1</v>
      </c>
      <c r="K3" t="s">
        <v>8404</v>
      </c>
      <c r="L3" s="5">
        <f>MEDIAN(B2:B2186)</f>
        <v>62</v>
      </c>
      <c r="O3" t="s">
        <v>8404</v>
      </c>
      <c r="P3" s="5">
        <f>MEDIAN(F2:F1531)</f>
        <v>4</v>
      </c>
    </row>
    <row r="4" spans="1:16" x14ac:dyDescent="0.35">
      <c r="A4" t="s">
        <v>8219</v>
      </c>
      <c r="B4">
        <v>35</v>
      </c>
      <c r="E4" t="s">
        <v>8221</v>
      </c>
      <c r="F4">
        <v>10</v>
      </c>
      <c r="K4" t="s">
        <v>8405</v>
      </c>
      <c r="L4" s="5">
        <f>MIN(B2:B2186)</f>
        <v>1</v>
      </c>
      <c r="O4" t="s">
        <v>8405</v>
      </c>
      <c r="P4" s="13">
        <f>MIN(F2:F1531)</f>
        <v>0</v>
      </c>
    </row>
    <row r="5" spans="1:16" x14ac:dyDescent="0.35">
      <c r="A5" t="s">
        <v>8219</v>
      </c>
      <c r="B5">
        <v>150</v>
      </c>
      <c r="E5" t="s">
        <v>8221</v>
      </c>
      <c r="F5">
        <v>0</v>
      </c>
      <c r="K5" t="s">
        <v>8406</v>
      </c>
      <c r="L5" s="5">
        <f>MAX(B2:B2186)</f>
        <v>26457</v>
      </c>
      <c r="O5" t="s">
        <v>8406</v>
      </c>
      <c r="P5" s="5">
        <f>MAX(F2:F1531)</f>
        <v>1293</v>
      </c>
    </row>
    <row r="6" spans="1:16" x14ac:dyDescent="0.35">
      <c r="A6" t="s">
        <v>8219</v>
      </c>
      <c r="B6">
        <v>284</v>
      </c>
      <c r="E6" t="s">
        <v>8221</v>
      </c>
      <c r="F6">
        <v>7</v>
      </c>
      <c r="K6" t="s">
        <v>8407</v>
      </c>
      <c r="L6" s="5">
        <f>_xlfn.VAR.P(B2:B2186)</f>
        <v>712840.9867348104</v>
      </c>
      <c r="O6" t="s">
        <v>8407</v>
      </c>
      <c r="P6" s="5">
        <f>_xlfn.VAR.P(F2:F1531)</f>
        <v>3773.2216685890044</v>
      </c>
    </row>
    <row r="7" spans="1:16" x14ac:dyDescent="0.35">
      <c r="A7" t="s">
        <v>8219</v>
      </c>
      <c r="B7">
        <v>47</v>
      </c>
      <c r="E7" t="s">
        <v>8221</v>
      </c>
      <c r="F7">
        <v>0</v>
      </c>
      <c r="K7" t="s">
        <v>8408</v>
      </c>
      <c r="L7" s="5">
        <f>_xlfn.STDEV.P(B2:B2186)</f>
        <v>844.29910975602149</v>
      </c>
      <c r="O7" t="s">
        <v>8408</v>
      </c>
      <c r="P7" s="5">
        <f>_xlfn.STDEV.P(F2:F1531)</f>
        <v>61.426555076684906</v>
      </c>
    </row>
    <row r="8" spans="1:16" x14ac:dyDescent="0.35">
      <c r="A8" t="s">
        <v>8219</v>
      </c>
      <c r="B8">
        <v>58</v>
      </c>
      <c r="E8" t="s">
        <v>8221</v>
      </c>
      <c r="F8">
        <v>1</v>
      </c>
      <c r="K8" s="5"/>
    </row>
    <row r="9" spans="1:16" x14ac:dyDescent="0.35">
      <c r="A9" t="s">
        <v>8219</v>
      </c>
      <c r="B9">
        <v>57</v>
      </c>
      <c r="E9" t="s">
        <v>8221</v>
      </c>
      <c r="F9">
        <v>2</v>
      </c>
    </row>
    <row r="10" spans="1:16" x14ac:dyDescent="0.35">
      <c r="A10" t="s">
        <v>8219</v>
      </c>
      <c r="B10">
        <v>12</v>
      </c>
      <c r="E10" t="s">
        <v>8221</v>
      </c>
      <c r="F10">
        <v>3</v>
      </c>
    </row>
    <row r="11" spans="1:16" x14ac:dyDescent="0.35">
      <c r="A11" t="s">
        <v>8219</v>
      </c>
      <c r="B11">
        <v>20</v>
      </c>
      <c r="E11" t="s">
        <v>8221</v>
      </c>
      <c r="F11">
        <v>10</v>
      </c>
    </row>
    <row r="12" spans="1:16" x14ac:dyDescent="0.35">
      <c r="A12" t="s">
        <v>8219</v>
      </c>
      <c r="B12">
        <v>19</v>
      </c>
      <c r="E12" t="s">
        <v>8221</v>
      </c>
      <c r="F12">
        <v>10</v>
      </c>
    </row>
    <row r="13" spans="1:16" x14ac:dyDescent="0.35">
      <c r="A13" t="s">
        <v>8219</v>
      </c>
      <c r="B13">
        <v>75</v>
      </c>
      <c r="E13" t="s">
        <v>8221</v>
      </c>
      <c r="F13">
        <v>1</v>
      </c>
    </row>
    <row r="14" spans="1:16" x14ac:dyDescent="0.35">
      <c r="A14" t="s">
        <v>8219</v>
      </c>
      <c r="B14">
        <v>827</v>
      </c>
      <c r="E14" t="s">
        <v>8221</v>
      </c>
      <c r="F14">
        <v>0</v>
      </c>
    </row>
    <row r="15" spans="1:16" x14ac:dyDescent="0.35">
      <c r="A15" t="s">
        <v>8219</v>
      </c>
      <c r="B15">
        <v>51</v>
      </c>
      <c r="E15" t="s">
        <v>8221</v>
      </c>
      <c r="F15">
        <v>0</v>
      </c>
    </row>
    <row r="16" spans="1:16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 Pivot Table</vt:lpstr>
      <vt:lpstr>Sub-Category Pivot Table</vt:lpstr>
      <vt:lpstr>Launch Date Outcomes</vt:lpstr>
      <vt:lpstr>Bonus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2021-04-03T02:57:33Z</dcterms:modified>
</cp:coreProperties>
</file>