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420" yWindow="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Sheet1!$X$15</definedName>
    <definedName name="bdYield">Sheet1!#REF!</definedName>
    <definedName name="bdYieldNormalMass">Sheet1!#REF!</definedName>
    <definedName name="BurstSizeNormal">Sheet1!$Y$11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I14" i="1"/>
  <c r="I15" i="1"/>
  <c r="J15" i="1"/>
  <c r="H15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15" i="1"/>
  <c r="F15" i="1"/>
  <c r="E15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H14" i="1"/>
  <c r="E14" i="1"/>
  <c r="C13" i="1"/>
  <c r="H13" i="1"/>
  <c r="E13" i="1"/>
  <c r="C12" i="1"/>
  <c r="H12" i="1"/>
  <c r="E12" i="1"/>
  <c r="E11" i="1"/>
  <c r="E10" i="1"/>
  <c r="H9" i="1"/>
  <c r="E9" i="1"/>
  <c r="E8" i="1"/>
  <c r="E7" i="1"/>
  <c r="E6" i="1"/>
  <c r="E5" i="1"/>
  <c r="E3" i="1"/>
  <c r="E2" i="1"/>
  <c r="F14" i="1"/>
  <c r="F13" i="1"/>
  <c r="F12" i="1"/>
  <c r="F11" i="1"/>
  <c r="F10" i="1"/>
  <c r="F9" i="1"/>
  <c r="F8" i="1"/>
  <c r="F7" i="1"/>
  <c r="F6" i="1"/>
  <c r="F5" i="1"/>
  <c r="F3" i="1"/>
  <c r="F2" i="1"/>
  <c r="H5" i="1"/>
  <c r="H3" i="1"/>
  <c r="C5" i="1"/>
  <c r="C6" i="1"/>
  <c r="G14" i="1"/>
  <c r="G13" i="1"/>
  <c r="G12" i="1"/>
  <c r="G9" i="1"/>
  <c r="G7" i="1"/>
  <c r="G2" i="1"/>
  <c r="H8" i="1"/>
  <c r="G8" i="1"/>
  <c r="H11" i="1"/>
  <c r="G11" i="1"/>
  <c r="H10" i="1"/>
  <c r="G10" i="1"/>
  <c r="H6" i="1"/>
  <c r="G6" i="1"/>
  <c r="G5" i="1"/>
</calcChain>
</file>

<file path=xl/sharedStrings.xml><?xml version="1.0" encoding="utf-8"?>
<sst xmlns="http://schemas.openxmlformats.org/spreadsheetml/2006/main" count="65" uniqueCount="50">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</sst>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I5" sqref="I5:J14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14</v>
      </c>
      <c r="B2" t="s">
        <v>20</v>
      </c>
      <c r="C2" s="1">
        <v>3.9999999999999998E-6</v>
      </c>
      <c r="D2" s="1">
        <v>261150000</v>
      </c>
      <c r="E2" s="1">
        <f t="shared" ref="E2:E15" si="0"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12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1.0800172318339663</v>
      </c>
      <c r="F3" s="1">
        <f>(LOG(J3)-LOG(I3))/S$3</f>
        <v>0.21600344636679325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5" si="1">LOG10(I3)</f>
        <v>-0.76195389687120463</v>
      </c>
      <c r="L3" s="5">
        <f t="shared" ref="L3:L15" si="2">LOG10(J3)</f>
        <v>0.31806333496276157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3.6020599913279625</v>
      </c>
      <c r="F5" s="1">
        <f t="shared" ref="F5:F14" si="3">(LOG(J5)-LOG(I5))/S$3</f>
        <v>0.72041199826559255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40000000000</v>
      </c>
      <c r="K5" s="5">
        <f t="shared" si="1"/>
        <v>7</v>
      </c>
      <c r="L5" s="5">
        <f t="shared" si="2"/>
        <v>10.602059991327963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9.9999999999999995E-8</v>
      </c>
      <c r="E7" s="1">
        <f t="shared" si="0"/>
        <v>2.386571496225705</v>
      </c>
      <c r="F7" s="1">
        <f t="shared" si="3"/>
        <v>0.47731429924514102</v>
      </c>
      <c r="G7" s="1">
        <f>H7*5000</f>
        <v>1.0449999999999999E-4</v>
      </c>
      <c r="H7" s="2">
        <v>2.0899999999999999E-8</v>
      </c>
      <c r="I7" s="2">
        <v>2.09E-9</v>
      </c>
      <c r="J7" s="2">
        <v>5.0900000000000002E-7</v>
      </c>
      <c r="K7" s="5">
        <f t="shared" si="1"/>
        <v>-8.6798537138889458</v>
      </c>
      <c r="L7" s="5">
        <f t="shared" si="2"/>
        <v>-6.2932822176632408</v>
      </c>
      <c r="M7" s="1">
        <v>2.0899999999999999E-8</v>
      </c>
      <c r="U7" s="1">
        <v>0.1</v>
      </c>
    </row>
    <row r="8" spans="1:21">
      <c r="B8" t="s">
        <v>7</v>
      </c>
      <c r="C8" s="1">
        <v>1.667</v>
      </c>
      <c r="E8" s="1">
        <f t="shared" si="0"/>
        <v>0.55284196865778079</v>
      </c>
      <c r="F8" s="1">
        <f t="shared" si="3"/>
        <v>0.11056839373155616</v>
      </c>
      <c r="G8" s="1">
        <f>H8*10</f>
        <v>16.670000000000002</v>
      </c>
      <c r="H8" s="1">
        <f t="shared" ref="H8:H14" si="4">C8</f>
        <v>1.667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Q8" s="1"/>
      <c r="U8" s="1">
        <v>0.01</v>
      </c>
    </row>
    <row r="9" spans="1:21">
      <c r="B9" t="s">
        <v>8</v>
      </c>
      <c r="C9" s="1">
        <v>3.2099999999999998E-10</v>
      </c>
      <c r="E9" s="1">
        <f t="shared" si="0"/>
        <v>3</v>
      </c>
      <c r="F9" s="1">
        <f t="shared" si="3"/>
        <v>0.6</v>
      </c>
      <c r="G9" s="1">
        <f>H9*10000</f>
        <v>3.2099999999999998E-6</v>
      </c>
      <c r="H9" s="1">
        <f t="shared" si="4"/>
        <v>3.2099999999999998E-10</v>
      </c>
      <c r="I9" s="5">
        <v>1E-10</v>
      </c>
      <c r="J9" s="5">
        <v>9.9999999999999995E-8</v>
      </c>
      <c r="K9" s="5">
        <f t="shared" si="1"/>
        <v>-10</v>
      </c>
      <c r="L9" s="5">
        <f t="shared" si="2"/>
        <v>-7</v>
      </c>
      <c r="M9" s="1">
        <v>4.0000000000000001E-10</v>
      </c>
      <c r="U9" s="1">
        <v>0.01</v>
      </c>
    </row>
    <row r="10" spans="1:21">
      <c r="B10" t="s">
        <v>9</v>
      </c>
      <c r="C10" s="1">
        <v>106.66670000000001</v>
      </c>
      <c r="E10" s="1">
        <f t="shared" si="0"/>
        <v>2.6989700043360187</v>
      </c>
      <c r="F10" s="1">
        <f t="shared" si="3"/>
        <v>0.53979400086720375</v>
      </c>
      <c r="G10" s="1">
        <f>H10*S$2</f>
        <v>106666.70000000001</v>
      </c>
      <c r="H10" s="1">
        <f t="shared" si="4"/>
        <v>106.66670000000001</v>
      </c>
      <c r="I10" s="5">
        <v>1</v>
      </c>
      <c r="J10" s="5">
        <v>500</v>
      </c>
      <c r="K10" s="5">
        <f t="shared" si="1"/>
        <v>0</v>
      </c>
      <c r="L10" s="5">
        <f t="shared" si="2"/>
        <v>2.6989700043360187</v>
      </c>
      <c r="M10" s="3">
        <v>20</v>
      </c>
      <c r="U10" s="1">
        <v>0.01</v>
      </c>
    </row>
    <row r="11" spans="1:21">
      <c r="B11" t="s">
        <v>10</v>
      </c>
      <c r="C11" s="1">
        <v>64</v>
      </c>
      <c r="E11" s="1">
        <f t="shared" si="0"/>
        <v>1.6020599913279625</v>
      </c>
      <c r="F11" s="1">
        <f t="shared" si="3"/>
        <v>0.32041199826559252</v>
      </c>
      <c r="G11" s="1">
        <f>H11*S$2</f>
        <v>64000</v>
      </c>
      <c r="H11" s="1">
        <f t="shared" si="4"/>
        <v>64</v>
      </c>
      <c r="I11" s="5">
        <v>5</v>
      </c>
      <c r="J11" s="5">
        <v>200</v>
      </c>
      <c r="K11" s="5">
        <f t="shared" si="1"/>
        <v>0.69897000433601886</v>
      </c>
      <c r="L11" s="5">
        <f t="shared" si="2"/>
        <v>2.3010299956639813</v>
      </c>
      <c r="M11" s="1">
        <v>25</v>
      </c>
      <c r="U11" s="1">
        <v>0.1</v>
      </c>
    </row>
    <row r="12" spans="1:21">
      <c r="B12" t="s">
        <v>18</v>
      </c>
      <c r="C12" s="1">
        <f>C13/8*10</f>
        <v>2.0000000000000005E-3</v>
      </c>
      <c r="E12" s="1">
        <f t="shared" si="0"/>
        <v>4</v>
      </c>
      <c r="F12" s="1">
        <f t="shared" si="3"/>
        <v>0.8</v>
      </c>
      <c r="G12" s="1">
        <f>H12*10000</f>
        <v>20.000000000000004</v>
      </c>
      <c r="H12" s="1">
        <f t="shared" si="4"/>
        <v>2.0000000000000005E-3</v>
      </c>
      <c r="I12" s="5">
        <v>2.0000000000000002E-5</v>
      </c>
      <c r="J12" s="5">
        <v>0.2</v>
      </c>
      <c r="K12" s="5">
        <f t="shared" si="1"/>
        <v>-4.6989700043360187</v>
      </c>
      <c r="L12" s="5">
        <f t="shared" si="2"/>
        <v>-0.69897000433601875</v>
      </c>
      <c r="M12" s="1">
        <v>0.05</v>
      </c>
      <c r="U12" s="1">
        <v>0.05</v>
      </c>
    </row>
    <row r="13" spans="1:21">
      <c r="B13" t="s">
        <v>17</v>
      </c>
      <c r="C13" s="1">
        <f>0.000000000001*0.8*0.1*1000000000000/50</f>
        <v>1.6000000000000003E-3</v>
      </c>
      <c r="E13" s="1">
        <f t="shared" si="0"/>
        <v>3.5051499783199058</v>
      </c>
      <c r="F13" s="1">
        <f t="shared" si="3"/>
        <v>0.70102999566398116</v>
      </c>
      <c r="G13" s="1">
        <f>H13*10000</f>
        <v>16.000000000000004</v>
      </c>
      <c r="H13" s="1">
        <f t="shared" si="4"/>
        <v>1.6000000000000003E-3</v>
      </c>
      <c r="I13" s="5">
        <v>1E-4</v>
      </c>
      <c r="J13" s="5">
        <v>0.32</v>
      </c>
      <c r="K13" s="5">
        <f t="shared" si="1"/>
        <v>-4</v>
      </c>
      <c r="L13" s="5">
        <f t="shared" si="2"/>
        <v>-0.49485002168009401</v>
      </c>
      <c r="M13" s="1">
        <v>0.05</v>
      </c>
      <c r="U13" s="1">
        <v>0.01</v>
      </c>
    </row>
    <row r="14" spans="1:21">
      <c r="B14" t="s">
        <v>21</v>
      </c>
      <c r="C14" s="1">
        <v>5.0000000000000004E-6</v>
      </c>
      <c r="E14" s="1">
        <f t="shared" si="0"/>
        <v>4</v>
      </c>
      <c r="F14" s="1">
        <f t="shared" si="3"/>
        <v>0.8</v>
      </c>
      <c r="G14" s="1">
        <f>H14*10000</f>
        <v>0.05</v>
      </c>
      <c r="H14" s="1">
        <f t="shared" si="4"/>
        <v>5.0000000000000004E-6</v>
      </c>
      <c r="I14" s="5">
        <f>H14/100</f>
        <v>5.0000000000000004E-8</v>
      </c>
      <c r="J14" s="5">
        <f>H14*100</f>
        <v>5.0000000000000001E-4</v>
      </c>
      <c r="K14" s="5">
        <f t="shared" si="1"/>
        <v>-7.3010299956639813</v>
      </c>
      <c r="L14" s="5">
        <f t="shared" si="2"/>
        <v>-3.3010299956639813</v>
      </c>
      <c r="M14" s="1">
        <v>5.0000000000000001E-4</v>
      </c>
      <c r="U14" s="1">
        <v>0.1</v>
      </c>
    </row>
    <row r="15" spans="1:21">
      <c r="B15" t="s">
        <v>46</v>
      </c>
      <c r="C15" s="1">
        <v>5.0000000000000002E-5</v>
      </c>
      <c r="E15" s="1">
        <f t="shared" si="0"/>
        <v>4</v>
      </c>
      <c r="F15" s="1">
        <f t="shared" ref="F15" si="5">(LOG(J15)-LOG(I15))/S$3</f>
        <v>0.8</v>
      </c>
      <c r="G15" s="1">
        <f>H15*10000</f>
        <v>0.5</v>
      </c>
      <c r="H15" s="1">
        <f t="shared" ref="H15" si="6">C15</f>
        <v>5.0000000000000002E-5</v>
      </c>
      <c r="I15" s="5">
        <f>H15/100</f>
        <v>4.9999999999999998E-7</v>
      </c>
      <c r="J15" s="5">
        <f>H15*100</f>
        <v>5.0000000000000001E-3</v>
      </c>
      <c r="K15" s="5">
        <f t="shared" si="1"/>
        <v>-6.3010299956639813</v>
      </c>
      <c r="L15" s="5">
        <f t="shared" si="2"/>
        <v>-2.3010299956639813</v>
      </c>
      <c r="M15" s="1">
        <v>5.0000000000000001E-4</v>
      </c>
      <c r="O15" s="1"/>
    </row>
    <row r="16" spans="1:21">
      <c r="I16" s="4"/>
      <c r="J16" s="4"/>
      <c r="K16" s="4"/>
      <c r="L16" s="4"/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2017-12-06T08:46:51Z</dcterms:modified>
</cp:coreProperties>
</file>