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80" yWindow="1300" windowWidth="25360" windowHeight="1278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Sheet1!$X$15</definedName>
    <definedName name="bdYield">Sheet1!#REF!</definedName>
    <definedName name="bdYieldNormalMass">Sheet1!#REF!</definedName>
    <definedName name="BurstSizeNormal">Sheet1!$Y$11</definedName>
    <definedName name="dilRate">[1]Sheet1!$B$18</definedName>
    <definedName name="HoursToLyse">Sheet1!$G$3</definedName>
    <definedName name="HoursToLyseNormal">Sheet1!#REF!</definedName>
    <definedName name="initPredMass">Sheet1!$B$2</definedName>
    <definedName name="initPreyMass">Sheet1!$A$5</definedName>
    <definedName name="KsPdBdelloMass">[1]Sheet1!$G$5</definedName>
    <definedName name="KsPy">[1]Sheet1!$E$16</definedName>
    <definedName name="MaturationRateNormalMass">Sheet1!$F$6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I14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H9" i="1"/>
  <c r="J9" i="1"/>
  <c r="I9" i="1"/>
  <c r="G9" i="1"/>
  <c r="F9" i="1"/>
  <c r="E9" i="1"/>
  <c r="H8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H14" i="1"/>
  <c r="E14" i="1"/>
  <c r="C13" i="1"/>
  <c r="H13" i="1"/>
  <c r="E13" i="1"/>
  <c r="C12" i="1"/>
  <c r="H12" i="1"/>
  <c r="E12" i="1"/>
  <c r="E11" i="1"/>
  <c r="E10" i="1"/>
  <c r="E8" i="1"/>
  <c r="E7" i="1"/>
  <c r="E5" i="1"/>
  <c r="E4" i="1"/>
  <c r="E3" i="1"/>
  <c r="E2" i="1"/>
  <c r="F14" i="1"/>
  <c r="F13" i="1"/>
  <c r="F12" i="1"/>
  <c r="F11" i="1"/>
  <c r="F10" i="1"/>
  <c r="F8" i="1"/>
  <c r="F7" i="1"/>
  <c r="F5" i="1"/>
  <c r="F4" i="1"/>
  <c r="F3" i="1"/>
  <c r="F2" i="1"/>
  <c r="H4" i="1"/>
  <c r="H3" i="1"/>
  <c r="C4" i="1"/>
  <c r="C5" i="1"/>
  <c r="G14" i="1"/>
  <c r="G13" i="1"/>
  <c r="G12" i="1"/>
  <c r="G8" i="1"/>
  <c r="G2" i="1"/>
  <c r="H7" i="1"/>
  <c r="G7" i="1"/>
  <c r="H11" i="1"/>
  <c r="G11" i="1"/>
  <c r="H10" i="1"/>
  <c r="G10" i="1"/>
  <c r="H5" i="1"/>
  <c r="G5" i="1"/>
  <c r="G4" i="1"/>
</calcChain>
</file>

<file path=xl/sharedStrings.xml><?xml version="1.0" encoding="utf-8"?>
<sst xmlns="http://schemas.openxmlformats.org/spreadsheetml/2006/main" count="64" uniqueCount="49">
  <si>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</si>
  <si>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</si>
  <si>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</si>
  <si>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</si>
  <si>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</si>
  <si>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</si>
  <si>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</si>
  <si>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</si>
  <si>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</si>
  <si>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</si>
  <si>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</si>
  <si>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</si>
  <si>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</si>
  <si>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</si>
  <si>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</si>
  <si>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</si>
  <si>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</si>
  <si>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</si>
  <si>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</si>
  <si>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</si>
  <si>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</si>
  <si>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</si>
  <si>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</si>
  <si>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</si>
  <si>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</si>
  <si>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NR35e-7 uN25e-1 Ksn8e11 Yns5 uP209e-4 Knp2e5 kP2 uV2e5 kV20 Yvi25 Ysb5e-2 Ysi5e-2 kR5e-4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</si>
  <si>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</si>
  <si>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</si>
  <si>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</si>
  <si>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</si>
  <si>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</si>
  <si>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</si>
  <si>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</si>
  <si>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</si>
  <si>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</si>
  <si>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</si>
  <si>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</si>
  <si>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</si>
  <si>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</si>
  <si>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</si>
  <si>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</si>
  <si>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</si>
  <si>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</si>
  <si>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</si>
  <si>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</si>
  <si>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Halophage Affinity for Prey</t>
  </si>
  <si>
    <t>logMinPrior</t>
  </si>
  <si>
    <t>logMaxPrior</t>
  </si>
  <si>
    <t>NoL DP SP PUniform M1 NP LC DN HII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</si>
</sst>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79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10025000000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I8" sqref="I8:J8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1640625" bestFit="1" customWidth="1"/>
    <col min="13" max="13" width="8.83203125" customWidth="1"/>
    <col min="14" max="14" width="6" bestFit="1" customWidth="1"/>
    <col min="15" max="15" width="9" bestFit="1" customWidth="1"/>
    <col min="16" max="16" width="9.5" bestFit="1" customWidth="1"/>
    <col min="18" max="18" width="79.83203125" bestFit="1" customWidth="1"/>
  </cols>
  <sheetData>
    <row r="1" spans="1:21">
      <c r="A1" t="s">
        <v>0</v>
      </c>
      <c r="B1" t="s">
        <v>1</v>
      </c>
      <c r="C1" t="s">
        <v>11</v>
      </c>
      <c r="D1" t="s">
        <v>12</v>
      </c>
      <c r="E1" t="s">
        <v>29</v>
      </c>
      <c r="F1" t="s">
        <v>13</v>
      </c>
      <c r="G1" t="s">
        <v>14</v>
      </c>
      <c r="H1" t="s">
        <v>15</v>
      </c>
      <c r="I1" s="4" t="s">
        <v>27</v>
      </c>
      <c r="J1" s="4" t="s">
        <v>28</v>
      </c>
      <c r="K1" s="4" t="s">
        <v>46</v>
      </c>
      <c r="L1" s="4" t="s">
        <v>47</v>
      </c>
      <c r="M1" t="s">
        <v>22</v>
      </c>
      <c r="N1" t="s">
        <v>16</v>
      </c>
      <c r="O1" t="s">
        <v>19</v>
      </c>
      <c r="P1" t="s">
        <v>23</v>
      </c>
      <c r="Q1" t="s">
        <v>24</v>
      </c>
      <c r="R1" t="s">
        <v>26</v>
      </c>
    </row>
    <row r="2" spans="1:21">
      <c r="A2">
        <v>13</v>
      </c>
      <c r="B2" t="s">
        <v>20</v>
      </c>
      <c r="C2" s="1">
        <v>3.9999999999999998E-6</v>
      </c>
      <c r="D2" s="1">
        <v>261150000</v>
      </c>
      <c r="E2" s="1">
        <f t="shared" ref="E2:E14" si="0">(LOG(J2)-LOG(I2))/S$4</f>
        <v>2</v>
      </c>
      <c r="F2" s="1">
        <f>(LOG(J2)-LOG(I2))/S$3</f>
        <v>0.33333333333333331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15</v>
      </c>
      <c r="O2" s="1">
        <v>500000000</v>
      </c>
      <c r="P2" s="1">
        <v>0.3</v>
      </c>
      <c r="Q2" t="s">
        <v>48</v>
      </c>
      <c r="R2" s="1" t="s">
        <v>25</v>
      </c>
      <c r="S2">
        <v>1000</v>
      </c>
      <c r="T2" s="1">
        <v>1</v>
      </c>
      <c r="U2" s="1">
        <v>0.05</v>
      </c>
    </row>
    <row r="3" spans="1:21">
      <c r="B3" t="s">
        <v>2</v>
      </c>
      <c r="C3" s="3">
        <v>1.6</v>
      </c>
      <c r="E3" s="1">
        <f t="shared" si="0"/>
        <v>1.0800172318339663</v>
      </c>
      <c r="F3" s="1">
        <f>(LOG(J3)-LOG(I3))/S$3</f>
        <v>0.1800028719723277</v>
      </c>
      <c r="G3" s="1">
        <v>0.2</v>
      </c>
      <c r="H3" s="3">
        <f>LN(2)*3/2</f>
        <v>1.0397207708399179</v>
      </c>
      <c r="I3" s="6">
        <v>0.17299999999999999</v>
      </c>
      <c r="J3" s="6">
        <v>2.08</v>
      </c>
      <c r="K3" s="5">
        <f t="shared" ref="K3:K14" si="1">LOG10(I3)</f>
        <v>-0.76195389687120463</v>
      </c>
      <c r="L3" s="5">
        <f t="shared" ref="L3:L14" si="2">LOG10(J3)</f>
        <v>0.31806333496276157</v>
      </c>
      <c r="M3" s="1">
        <v>1.9</v>
      </c>
      <c r="O3" s="1">
        <v>5000000</v>
      </c>
      <c r="S3">
        <v>6</v>
      </c>
      <c r="U3" s="1">
        <v>0.01</v>
      </c>
    </row>
    <row r="4" spans="1:21">
      <c r="B4" t="s">
        <v>3</v>
      </c>
      <c r="C4" s="1">
        <f>0.0023*1000000000000</f>
        <v>2300000000</v>
      </c>
      <c r="E4" s="1">
        <f t="shared" si="0"/>
        <v>3.6020599913279625</v>
      </c>
      <c r="F4" s="1">
        <f t="shared" ref="F4:F14" si="3">(LOG(J4)-LOG(I4))/S$3</f>
        <v>0.60034333188799371</v>
      </c>
      <c r="G4" s="1">
        <f>H4*S$2</f>
        <v>2340000000000</v>
      </c>
      <c r="H4" s="1">
        <f>0.00234*1000000000000</f>
        <v>2340000000</v>
      </c>
      <c r="I4" s="5">
        <v>10000000</v>
      </c>
      <c r="J4" s="5">
        <v>40000000000</v>
      </c>
      <c r="K4" s="5">
        <f t="shared" si="1"/>
        <v>7</v>
      </c>
      <c r="L4" s="5">
        <f t="shared" si="2"/>
        <v>10.602059991327963</v>
      </c>
      <c r="M4" s="3">
        <v>800000000000</v>
      </c>
      <c r="O4" s="1">
        <v>5000000</v>
      </c>
      <c r="S4">
        <v>1</v>
      </c>
      <c r="U4" s="1">
        <v>0.1</v>
      </c>
    </row>
    <row r="5" spans="1:21">
      <c r="B5" t="s">
        <v>4</v>
      </c>
      <c r="C5" s="1">
        <f>2222000000000/1000000000000</f>
        <v>2.222</v>
      </c>
      <c r="E5" s="1">
        <f t="shared" si="0"/>
        <v>1</v>
      </c>
      <c r="F5" s="1">
        <f t="shared" si="3"/>
        <v>0.16666666666666666</v>
      </c>
      <c r="G5" s="1">
        <f>H5*S$2</f>
        <v>2222</v>
      </c>
      <c r="H5" s="1">
        <f>C5</f>
        <v>2.222</v>
      </c>
      <c r="I5" s="5">
        <v>1</v>
      </c>
      <c r="J5" s="5">
        <v>10</v>
      </c>
      <c r="K5" s="5">
        <f t="shared" si="1"/>
        <v>0</v>
      </c>
      <c r="L5" s="5">
        <f t="shared" si="2"/>
        <v>1</v>
      </c>
      <c r="M5" s="7">
        <v>5</v>
      </c>
      <c r="O5" s="1">
        <v>3.5</v>
      </c>
      <c r="U5" s="1">
        <v>0.01</v>
      </c>
    </row>
    <row r="6" spans="1:21">
      <c r="B6" t="s">
        <v>5</v>
      </c>
      <c r="C6" s="5">
        <v>9.9999999999999995E-8</v>
      </c>
      <c r="D6" s="4"/>
      <c r="E6" s="5">
        <v>4</v>
      </c>
      <c r="F6" s="5">
        <v>0.8</v>
      </c>
      <c r="G6" s="5">
        <v>1.05E-4</v>
      </c>
      <c r="H6" s="2">
        <v>2.0899999999999999E-8</v>
      </c>
      <c r="I6" s="2">
        <v>2.09E-10</v>
      </c>
      <c r="J6" s="2">
        <v>2.0899999999999999E-6</v>
      </c>
      <c r="K6" s="5">
        <f t="shared" si="1"/>
        <v>-9.6798537138889458</v>
      </c>
      <c r="L6" s="5">
        <f t="shared" si="2"/>
        <v>-5.6798537138889458</v>
      </c>
      <c r="M6" s="5">
        <v>2.0899999999999999E-8</v>
      </c>
      <c r="O6" s="1">
        <v>0.06</v>
      </c>
      <c r="U6" s="1">
        <v>0.1</v>
      </c>
    </row>
    <row r="7" spans="1:21">
      <c r="B7" t="s">
        <v>7</v>
      </c>
      <c r="C7" s="1">
        <v>1.667</v>
      </c>
      <c r="E7" s="1">
        <f t="shared" si="0"/>
        <v>0.55284196865778079</v>
      </c>
      <c r="F7" s="1">
        <f t="shared" si="3"/>
        <v>9.2140328109630132E-2</v>
      </c>
      <c r="G7" s="1">
        <f>H7*10</f>
        <v>16.670000000000002</v>
      </c>
      <c r="H7" s="1">
        <f t="shared" ref="H7:H14" si="4">C7</f>
        <v>1.667</v>
      </c>
      <c r="I7" s="5">
        <v>0.7</v>
      </c>
      <c r="J7" s="5">
        <v>2.5</v>
      </c>
      <c r="K7" s="5">
        <f t="shared" si="1"/>
        <v>-0.15490195998574319</v>
      </c>
      <c r="L7" s="5">
        <f t="shared" si="2"/>
        <v>0.3979400086720376</v>
      </c>
      <c r="M7" s="3">
        <v>2</v>
      </c>
      <c r="Q7" s="1"/>
      <c r="U7" s="1">
        <v>0.01</v>
      </c>
    </row>
    <row r="8" spans="1:21">
      <c r="B8" t="s">
        <v>8</v>
      </c>
      <c r="C8" s="1">
        <v>0.32100000000000001</v>
      </c>
      <c r="E8" s="1">
        <f t="shared" si="0"/>
        <v>3</v>
      </c>
      <c r="F8" s="1">
        <f t="shared" si="3"/>
        <v>0.5</v>
      </c>
      <c r="G8" s="1">
        <f>H8*10000</f>
        <v>3210</v>
      </c>
      <c r="H8" s="1">
        <f t="shared" si="4"/>
        <v>0.32100000000000001</v>
      </c>
      <c r="I8" s="5">
        <v>3.2100000000000002E-3</v>
      </c>
      <c r="J8" s="5">
        <v>3.21</v>
      </c>
      <c r="K8" s="5">
        <f t="shared" si="1"/>
        <v>-2.4934949675951277</v>
      </c>
      <c r="L8" s="5">
        <f t="shared" si="2"/>
        <v>0.5065050324048721</v>
      </c>
      <c r="M8" s="1">
        <v>4.0000000000000001E-10</v>
      </c>
      <c r="U8" s="1">
        <v>0.01</v>
      </c>
    </row>
    <row r="9" spans="1:21">
      <c r="B9" t="s">
        <v>45</v>
      </c>
      <c r="C9" s="1">
        <v>132000000</v>
      </c>
      <c r="E9" s="1">
        <f t="shared" ref="E9" si="5">(LOG(J9)-LOG(I9))/S$4</f>
        <v>5.0000000000000009</v>
      </c>
      <c r="F9" s="1">
        <f t="shared" ref="F9" si="6">(LOG(J9)-LOG(I9))/S$3</f>
        <v>0.83333333333333348</v>
      </c>
      <c r="G9" s="1">
        <f>H9*10000</f>
        <v>1320000000000</v>
      </c>
      <c r="H9" s="1">
        <f t="shared" ref="H9" si="7">C9</f>
        <v>132000000</v>
      </c>
      <c r="I9" s="5">
        <f>H9/1000</f>
        <v>132000</v>
      </c>
      <c r="J9" s="5">
        <f>H9*100</f>
        <v>13200000000</v>
      </c>
      <c r="K9" s="5">
        <f t="shared" si="1"/>
        <v>5.1205739312058496</v>
      </c>
      <c r="L9" s="5">
        <f t="shared" si="2"/>
        <v>10.12057393120585</v>
      </c>
      <c r="M9" s="1">
        <v>4.0000000000000001E-10</v>
      </c>
      <c r="U9" s="1"/>
    </row>
    <row r="10" spans="1:21">
      <c r="B10" t="s">
        <v>9</v>
      </c>
      <c r="C10" s="1">
        <v>106.66670000000001</v>
      </c>
      <c r="E10" s="1">
        <f t="shared" si="0"/>
        <v>2.6989700043360187</v>
      </c>
      <c r="F10" s="1">
        <f t="shared" si="3"/>
        <v>0.44982833405600314</v>
      </c>
      <c r="G10" s="1">
        <f>H10*S$2</f>
        <v>106666.70000000001</v>
      </c>
      <c r="H10" s="1">
        <f t="shared" si="4"/>
        <v>106.66670000000001</v>
      </c>
      <c r="I10" s="5">
        <v>1</v>
      </c>
      <c r="J10" s="5">
        <v>500</v>
      </c>
      <c r="K10" s="5">
        <f t="shared" si="1"/>
        <v>0</v>
      </c>
      <c r="L10" s="5">
        <f t="shared" si="2"/>
        <v>2.6989700043360187</v>
      </c>
      <c r="M10" s="3">
        <v>20</v>
      </c>
      <c r="U10" s="1">
        <v>0.01</v>
      </c>
    </row>
    <row r="11" spans="1:21">
      <c r="B11" t="s">
        <v>10</v>
      </c>
      <c r="C11" s="1">
        <v>64</v>
      </c>
      <c r="E11" s="1">
        <f t="shared" si="0"/>
        <v>1.6020599913279625</v>
      </c>
      <c r="F11" s="1">
        <f t="shared" si="3"/>
        <v>0.2670099985546604</v>
      </c>
      <c r="G11" s="1">
        <f>H11*S$2</f>
        <v>64000</v>
      </c>
      <c r="H11" s="1">
        <f t="shared" si="4"/>
        <v>64</v>
      </c>
      <c r="I11" s="5">
        <v>5</v>
      </c>
      <c r="J11" s="5">
        <v>200</v>
      </c>
      <c r="K11" s="5">
        <f t="shared" si="1"/>
        <v>0.69897000433601886</v>
      </c>
      <c r="L11" s="5">
        <f t="shared" si="2"/>
        <v>2.3010299956639813</v>
      </c>
      <c r="M11" s="1">
        <v>25</v>
      </c>
      <c r="U11" s="1">
        <v>0.1</v>
      </c>
    </row>
    <row r="12" spans="1:21">
      <c r="B12" t="s">
        <v>18</v>
      </c>
      <c r="C12" s="1">
        <f>C13/8*10</f>
        <v>2.0000000000000005E-3</v>
      </c>
      <c r="E12" s="1">
        <f t="shared" si="0"/>
        <v>4</v>
      </c>
      <c r="F12" s="1">
        <f t="shared" si="3"/>
        <v>0.66666666666666663</v>
      </c>
      <c r="G12" s="1">
        <f>H12*10000</f>
        <v>20.000000000000004</v>
      </c>
      <c r="H12" s="1">
        <f t="shared" si="4"/>
        <v>2.0000000000000005E-3</v>
      </c>
      <c r="I12" s="5">
        <v>2.0000000000000002E-5</v>
      </c>
      <c r="J12" s="5">
        <v>0.2</v>
      </c>
      <c r="K12" s="5">
        <f t="shared" si="1"/>
        <v>-4.6989700043360187</v>
      </c>
      <c r="L12" s="5">
        <f t="shared" si="2"/>
        <v>-0.69897000433601875</v>
      </c>
      <c r="M12" s="1">
        <v>0.05</v>
      </c>
      <c r="U12" s="1">
        <v>0.05</v>
      </c>
    </row>
    <row r="13" spans="1:21">
      <c r="B13" t="s">
        <v>17</v>
      </c>
      <c r="C13" s="1">
        <f>0.000000000001*0.8*0.1*1000000000000/50</f>
        <v>1.6000000000000003E-3</v>
      </c>
      <c r="E13" s="1">
        <f t="shared" si="0"/>
        <v>3.5051499783199058</v>
      </c>
      <c r="F13" s="1">
        <f t="shared" si="3"/>
        <v>0.5841916630533176</v>
      </c>
      <c r="G13" s="1">
        <f>H13*10000</f>
        <v>16.000000000000004</v>
      </c>
      <c r="H13" s="1">
        <f t="shared" si="4"/>
        <v>1.6000000000000003E-3</v>
      </c>
      <c r="I13" s="5">
        <v>1E-4</v>
      </c>
      <c r="J13" s="5">
        <v>0.32</v>
      </c>
      <c r="K13" s="5">
        <f t="shared" si="1"/>
        <v>-4</v>
      </c>
      <c r="L13" s="5">
        <f t="shared" si="2"/>
        <v>-0.49485002168009401</v>
      </c>
      <c r="M13" s="1">
        <v>0.05</v>
      </c>
      <c r="U13" s="1">
        <v>0.01</v>
      </c>
    </row>
    <row r="14" spans="1:21">
      <c r="B14" t="s">
        <v>21</v>
      </c>
      <c r="C14" s="1">
        <v>5.0000000000000004E-6</v>
      </c>
      <c r="E14" s="1">
        <f t="shared" si="0"/>
        <v>4</v>
      </c>
      <c r="F14" s="1">
        <f t="shared" si="3"/>
        <v>0.66666666666666663</v>
      </c>
      <c r="G14" s="1">
        <f>H14*10000</f>
        <v>0.05</v>
      </c>
      <c r="H14" s="1">
        <f t="shared" si="4"/>
        <v>5.0000000000000004E-6</v>
      </c>
      <c r="I14" s="5">
        <f>H14/100</f>
        <v>5.0000000000000004E-8</v>
      </c>
      <c r="J14" s="5">
        <f>H14*100</f>
        <v>5.0000000000000001E-4</v>
      </c>
      <c r="K14" s="5">
        <f t="shared" si="1"/>
        <v>-7.3010299956639813</v>
      </c>
      <c r="L14" s="5">
        <f t="shared" si="2"/>
        <v>-3.3010299956639813</v>
      </c>
      <c r="M14" s="1">
        <v>5.0000000000000001E-4</v>
      </c>
      <c r="U14" s="1">
        <v>0.1</v>
      </c>
    </row>
    <row r="15" spans="1:21">
      <c r="I15" s="4"/>
      <c r="J15" s="4"/>
      <c r="K15" s="5"/>
      <c r="L15" s="5"/>
      <c r="O15" s="1"/>
    </row>
    <row r="16" spans="1:21">
      <c r="I16" s="4"/>
      <c r="J16" s="4"/>
      <c r="K16" s="5"/>
      <c r="L16" s="5"/>
      <c r="O16" s="1"/>
    </row>
    <row r="17" spans="3:15">
      <c r="C17" s="1"/>
      <c r="E17" s="1"/>
      <c r="F17" s="1"/>
      <c r="G17" s="1"/>
      <c r="H17" s="1"/>
      <c r="I17" s="4"/>
      <c r="J17" s="4"/>
      <c r="K17" s="4"/>
      <c r="L17" s="4"/>
      <c r="O17" s="1"/>
    </row>
    <row r="18" spans="3:15">
      <c r="C18" s="1"/>
      <c r="E18" s="1"/>
      <c r="F18" s="1"/>
      <c r="G18" s="1"/>
      <c r="H18" s="1"/>
      <c r="I18" s="4"/>
      <c r="J18" s="4"/>
      <c r="K18" s="4"/>
      <c r="L18" s="4"/>
      <c r="O18" s="1"/>
    </row>
    <row r="19" spans="3:15">
      <c r="I19" s="4"/>
      <c r="J19" s="4"/>
      <c r="K19" s="4"/>
      <c r="L19" s="4"/>
      <c r="O19" s="1"/>
    </row>
    <row r="20" spans="3:15">
      <c r="I20" s="4"/>
      <c r="J20" s="4"/>
      <c r="K20" s="4"/>
      <c r="L20" s="4"/>
      <c r="O20" s="1"/>
    </row>
    <row r="21" spans="3:15">
      <c r="I21" s="4"/>
      <c r="J21" s="4"/>
      <c r="K21" s="4"/>
      <c r="L21" s="4"/>
      <c r="O21" s="1"/>
    </row>
    <row r="22" spans="3:15">
      <c r="I22" s="4"/>
      <c r="J22" s="4"/>
      <c r="K22" s="4"/>
      <c r="L22" s="4"/>
      <c r="O22" s="1"/>
    </row>
    <row r="23" spans="3:15">
      <c r="I23" s="4"/>
      <c r="J23" s="4"/>
      <c r="K23" s="4"/>
      <c r="L23" s="4"/>
      <c r="O23" s="1"/>
    </row>
    <row r="24" spans="3:15">
      <c r="I24" s="4"/>
      <c r="J24" s="4"/>
      <c r="K24" s="4"/>
      <c r="L24" s="4"/>
      <c r="O24" s="1"/>
    </row>
    <row r="25" spans="3:15">
      <c r="I25" s="4"/>
      <c r="J25" s="4"/>
      <c r="K25" s="4"/>
      <c r="L25" s="4"/>
      <c r="O25" s="1"/>
    </row>
    <row r="26" spans="3:15">
      <c r="I26" s="4"/>
      <c r="J26" s="4"/>
      <c r="K26" s="4"/>
      <c r="L26" s="4"/>
      <c r="O26" s="1"/>
    </row>
    <row r="27" spans="3:15">
      <c r="I27" s="4"/>
      <c r="J27" s="4"/>
      <c r="K27" s="4"/>
      <c r="L27" s="4"/>
      <c r="O27" s="1"/>
    </row>
    <row r="28" spans="3:15">
      <c r="I28" s="4"/>
      <c r="J28" s="4"/>
      <c r="K28" s="4"/>
      <c r="L28" s="4"/>
      <c r="O28" s="1"/>
    </row>
    <row r="29" spans="3:15">
      <c r="I29" s="4"/>
      <c r="J29" s="4"/>
      <c r="K29" s="4"/>
      <c r="L29" s="4"/>
      <c r="O29" s="1"/>
    </row>
    <row r="30" spans="3:15">
      <c r="I30" s="4"/>
      <c r="J30" s="4"/>
      <c r="K30" s="4"/>
      <c r="L30" s="4"/>
      <c r="O30" s="1"/>
    </row>
    <row r="31" spans="3:15">
      <c r="K31" s="4"/>
      <c r="L31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3" spans="1:14">
      <c r="A3" s="1" t="s">
        <v>30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31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27</v>
      </c>
      <c r="B1" s="4" t="s">
        <v>28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2017-12-06T13:02:05Z</dcterms:modified>
</cp:coreProperties>
</file>