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0" yWindow="36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Sheet1!$Y$16</definedName>
    <definedName name="bdYield">Sheet1!#REF!</definedName>
    <definedName name="bdYieldNormalMass">Sheet1!#REF!</definedName>
    <definedName name="BurstSizeNormal">Sheet1!$Z$12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K17" i="1"/>
  <c r="G17" i="1"/>
  <c r="F17" i="1"/>
  <c r="E17" i="1"/>
  <c r="L7" i="1"/>
  <c r="K7" i="1"/>
  <c r="G7" i="1"/>
  <c r="F7" i="1"/>
  <c r="E7" i="1"/>
  <c r="L8" i="1"/>
  <c r="K8" i="1"/>
  <c r="G8" i="1"/>
  <c r="F8" i="1"/>
  <c r="E8" i="1"/>
  <c r="H16" i="1"/>
  <c r="J16" i="1"/>
  <c r="I16" i="1"/>
  <c r="H15" i="1"/>
  <c r="J15" i="1"/>
  <c r="I15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6" i="1"/>
  <c r="K6" i="1"/>
  <c r="L5" i="1"/>
  <c r="K5" i="1"/>
  <c r="L4" i="1"/>
  <c r="K4" i="1"/>
  <c r="L3" i="1"/>
  <c r="K3" i="1"/>
  <c r="L2" i="1"/>
  <c r="K2" i="1"/>
  <c r="G16" i="1"/>
  <c r="F16" i="1"/>
  <c r="E16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5" i="1"/>
  <c r="C14" i="1"/>
  <c r="H14" i="1"/>
  <c r="E14" i="1"/>
  <c r="C13" i="1"/>
  <c r="H13" i="1"/>
  <c r="E13" i="1"/>
  <c r="E12" i="1"/>
  <c r="E11" i="1"/>
  <c r="H10" i="1"/>
  <c r="E10" i="1"/>
  <c r="E9" i="1"/>
  <c r="E6" i="1"/>
  <c r="E5" i="1"/>
  <c r="E3" i="1"/>
  <c r="E2" i="1"/>
  <c r="F15" i="1"/>
  <c r="F14" i="1"/>
  <c r="F13" i="1"/>
  <c r="F12" i="1"/>
  <c r="F11" i="1"/>
  <c r="F10" i="1"/>
  <c r="F9" i="1"/>
  <c r="F6" i="1"/>
  <c r="F5" i="1"/>
  <c r="F3" i="1"/>
  <c r="F2" i="1"/>
  <c r="H5" i="1"/>
  <c r="H3" i="1"/>
  <c r="C5" i="1"/>
  <c r="C6" i="1"/>
  <c r="G15" i="1"/>
  <c r="G14" i="1"/>
  <c r="G13" i="1"/>
  <c r="G10" i="1"/>
  <c r="G2" i="1"/>
  <c r="H9" i="1"/>
  <c r="G9" i="1"/>
  <c r="H12" i="1"/>
  <c r="G12" i="1"/>
  <c r="H11" i="1"/>
  <c r="G11" i="1"/>
  <c r="H6" i="1"/>
  <c r="G6" i="1"/>
  <c r="G5" i="1"/>
</calcChain>
</file>

<file path=xl/sharedStrings.xml><?xml version="1.0" encoding="utf-8"?>
<sst xmlns="http://schemas.openxmlformats.org/spreadsheetml/2006/main" count="68" uniqueCount="52">
  <si>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</si>
  <si>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</si>
  <si>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</si>
  <si>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</si>
  <si>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</si>
  <si>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</si>
  <si>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</si>
  <si>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</si>
  <si>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</si>
  <si>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</si>
  <si>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</si>
  <si>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</si>
  <si>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</si>
  <si>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</si>
  <si>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</si>
  <si>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</si>
  <si>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</si>
  <si>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</si>
  <si>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</si>
  <si>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</si>
  <si>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</si>
  <si>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</si>
  <si>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</si>
  <si>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</si>
  <si>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</si>
  <si>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</si>
  <si>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</si>
  <si>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</si>
  <si>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</si>
  <si>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</si>
  <si>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</si>
  <si>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</si>
  <si>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</si>
  <si>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</si>
  <si>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</si>
  <si>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</si>
  <si>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</si>
  <si>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</si>
  <si>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</si>
  <si>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</si>
  <si>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</si>
  <si>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</si>
  <si>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</si>
  <si>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</si>
  <si>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</si>
  <si>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</si>
  <si>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</si>
  <si>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</si>
  <si>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</si>
  <si>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</si>
  <si>
    <t>dataVals</t>
  </si>
  <si>
    <t>Phage Resistance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</si>
</sst>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5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O3" sqref="O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s="1" t="s">
        <v>50</v>
      </c>
      <c r="Q1" t="s">
        <v>23</v>
      </c>
      <c r="R1" t="s">
        <v>24</v>
      </c>
      <c r="S1" t="s">
        <v>25</v>
      </c>
    </row>
    <row r="2" spans="1:22">
      <c r="A2">
        <v>16</v>
      </c>
      <c r="B2" t="s">
        <v>20</v>
      </c>
      <c r="C2" s="1">
        <v>3.9999999999999998E-6</v>
      </c>
      <c r="D2" s="1">
        <v>261150000</v>
      </c>
      <c r="E2" s="1">
        <f t="shared" ref="E2:E16" si="0">(LOG(J2)-LOG(I2))/T$4</f>
        <v>2</v>
      </c>
      <c r="F2" s="1">
        <f>(LOG(J2)-LOG(I2))/T$3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23</v>
      </c>
      <c r="O2" s="1">
        <v>4.17</v>
      </c>
      <c r="P2" s="1">
        <v>275000000</v>
      </c>
      <c r="Q2" s="1">
        <v>0.3</v>
      </c>
      <c r="R2" t="s">
        <v>49</v>
      </c>
      <c r="S2" s="1" t="s">
        <v>44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si="0"/>
        <v>1.0800172318339663</v>
      </c>
      <c r="F3" s="1">
        <f>(LOG(J3)-LOG(I3))/T$3</f>
        <v>0.1800028719723277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6" si="1">LOG10(I3)</f>
        <v>-0.76195389687120463</v>
      </c>
      <c r="L3" s="5">
        <f t="shared" ref="L3:L16" si="2">LOG10(J3)</f>
        <v>0.31806333496276157</v>
      </c>
      <c r="M3" s="1">
        <v>1.9</v>
      </c>
      <c r="O3" s="1">
        <v>0.06</v>
      </c>
      <c r="P3" s="1">
        <v>315000000</v>
      </c>
      <c r="T3">
        <v>6</v>
      </c>
      <c r="V3" s="1">
        <v>0.01</v>
      </c>
    </row>
    <row r="4" spans="1:22">
      <c r="B4" t="s">
        <v>45</v>
      </c>
      <c r="C4">
        <v>0.8</v>
      </c>
      <c r="E4" s="1">
        <f t="shared" si="0"/>
        <v>0.69897000433601875</v>
      </c>
      <c r="F4" s="1">
        <f>(LOG(J4)-LOG(I4))/T$3</f>
        <v>0.11649500072266979</v>
      </c>
      <c r="G4" s="1">
        <f>H4*T$2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P4" s="1">
        <v>296500000</v>
      </c>
      <c r="T4">
        <v>1</v>
      </c>
      <c r="V4" s="1"/>
    </row>
    <row r="5" spans="1:22">
      <c r="B5" t="s">
        <v>3</v>
      </c>
      <c r="C5" s="1">
        <f>0.0023*1000000000000</f>
        <v>2300000000</v>
      </c>
      <c r="E5" s="1">
        <f t="shared" si="0"/>
        <v>3.6020599913279625</v>
      </c>
      <c r="F5" s="1">
        <f t="shared" ref="F5:F15" si="3">(LOG(J5)-LOG(I5))/T$3</f>
        <v>0.60034333188799371</v>
      </c>
      <c r="G5" s="1">
        <f>H5*T$2</f>
        <v>2340000000000</v>
      </c>
      <c r="H5" s="1">
        <f>0.00234*1000000000000</f>
        <v>2340000000</v>
      </c>
      <c r="I5" s="5">
        <v>10000000</v>
      </c>
      <c r="J5" s="5">
        <v>40000000000</v>
      </c>
      <c r="K5" s="5">
        <f t="shared" si="1"/>
        <v>7</v>
      </c>
      <c r="L5" s="5">
        <f t="shared" si="2"/>
        <v>10.602059991327963</v>
      </c>
      <c r="M5" s="3">
        <v>800000000000</v>
      </c>
      <c r="P5" s="1">
        <v>268500000</v>
      </c>
      <c r="V5" s="1">
        <v>0.1</v>
      </c>
    </row>
    <row r="6" spans="1:22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0.16666666666666666</v>
      </c>
      <c r="G6" s="1">
        <f>H6*T$2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P6" s="1">
        <v>2400000</v>
      </c>
      <c r="V6" s="1">
        <v>0.01</v>
      </c>
    </row>
    <row r="7" spans="1:22">
      <c r="B7" t="s">
        <v>5</v>
      </c>
      <c r="C7" s="1">
        <v>1</v>
      </c>
      <c r="E7" s="1">
        <f t="shared" si="0"/>
        <v>2.4121977644987815</v>
      </c>
      <c r="F7" s="1">
        <f t="shared" si="3"/>
        <v>0.40203296074979694</v>
      </c>
      <c r="G7" s="1">
        <f>H7*5000</f>
        <v>1045</v>
      </c>
      <c r="H7" s="2">
        <v>0.20899999999999999</v>
      </c>
      <c r="I7" s="2">
        <v>8.09E-2</v>
      </c>
      <c r="J7" s="2">
        <v>20.9</v>
      </c>
      <c r="K7" s="5">
        <f t="shared" si="1"/>
        <v>-1.0920514783877278</v>
      </c>
      <c r="L7" s="5">
        <f t="shared" si="2"/>
        <v>1.320146286111054</v>
      </c>
      <c r="M7" s="1">
        <v>0.20899999999999999</v>
      </c>
      <c r="P7" s="1">
        <v>3200000</v>
      </c>
      <c r="V7" s="1">
        <v>0.1</v>
      </c>
    </row>
    <row r="8" spans="1:22">
      <c r="B8" t="s">
        <v>6</v>
      </c>
      <c r="C8" s="1">
        <v>20000000</v>
      </c>
      <c r="E8" s="1">
        <f t="shared" si="0"/>
        <v>4.6989700043360187</v>
      </c>
      <c r="F8" s="1">
        <f t="shared" si="3"/>
        <v>0.78316166738933646</v>
      </c>
      <c r="G8" s="1">
        <f>H8*10000</f>
        <v>200000000000</v>
      </c>
      <c r="H8" s="5">
        <v>20000000</v>
      </c>
      <c r="I8" s="5">
        <v>20000</v>
      </c>
      <c r="J8" s="5">
        <v>1000000000</v>
      </c>
      <c r="K8" s="5">
        <f t="shared" si="1"/>
        <v>4.3010299956639813</v>
      </c>
      <c r="L8" s="5">
        <f t="shared" si="2"/>
        <v>9</v>
      </c>
      <c r="M8" s="7">
        <v>200000</v>
      </c>
      <c r="P8" s="1">
        <v>3700000</v>
      </c>
      <c r="V8" s="1"/>
    </row>
    <row r="9" spans="1:22">
      <c r="B9" t="s">
        <v>7</v>
      </c>
      <c r="C9" s="1">
        <v>1.667</v>
      </c>
      <c r="E9" s="1">
        <f t="shared" si="0"/>
        <v>0.55284196865778079</v>
      </c>
      <c r="F9" s="1">
        <f t="shared" si="3"/>
        <v>9.2140328109630132E-2</v>
      </c>
      <c r="G9" s="1">
        <f>H9*10</f>
        <v>16.670000000000002</v>
      </c>
      <c r="H9" s="1">
        <f t="shared" ref="H9:H15" si="4">C9</f>
        <v>1.667</v>
      </c>
      <c r="I9" s="5">
        <v>0.7</v>
      </c>
      <c r="J9" s="5">
        <v>2.5</v>
      </c>
      <c r="K9" s="5">
        <f t="shared" si="1"/>
        <v>-0.15490195998574319</v>
      </c>
      <c r="L9" s="5">
        <f t="shared" si="2"/>
        <v>0.3979400086720376</v>
      </c>
      <c r="M9" s="3">
        <v>2</v>
      </c>
      <c r="P9" s="1">
        <v>3600000</v>
      </c>
      <c r="R9" s="1"/>
      <c r="V9" s="1">
        <v>0.01</v>
      </c>
    </row>
    <row r="10" spans="1:22">
      <c r="B10" t="s">
        <v>8</v>
      </c>
      <c r="C10" s="1">
        <v>3.2099999999999998E-10</v>
      </c>
      <c r="E10" s="1">
        <f t="shared" si="0"/>
        <v>3</v>
      </c>
      <c r="F10" s="1">
        <f t="shared" si="3"/>
        <v>0.5</v>
      </c>
      <c r="G10" s="1">
        <f>H10*10000</f>
        <v>3.2099999999999998E-6</v>
      </c>
      <c r="H10" s="1">
        <f t="shared" si="4"/>
        <v>3.2099999999999998E-10</v>
      </c>
      <c r="I10" s="5">
        <v>1E-10</v>
      </c>
      <c r="J10" s="5">
        <v>9.9999999999999995E-8</v>
      </c>
      <c r="K10" s="5">
        <f t="shared" si="1"/>
        <v>-10</v>
      </c>
      <c r="L10" s="5">
        <f t="shared" si="2"/>
        <v>-7</v>
      </c>
      <c r="M10" s="1">
        <v>4.0000000000000001E-10</v>
      </c>
      <c r="V10" s="1">
        <v>0.01</v>
      </c>
    </row>
    <row r="11" spans="1:22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0.44982833405600314</v>
      </c>
      <c r="G11" s="1">
        <f>H11*T$2</f>
        <v>106666.70000000001</v>
      </c>
      <c r="H11" s="1">
        <f t="shared" si="4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V11" s="1">
        <v>0.01</v>
      </c>
    </row>
    <row r="12" spans="1:22">
      <c r="B12" t="s">
        <v>10</v>
      </c>
      <c r="C12" s="1">
        <v>64</v>
      </c>
      <c r="E12" s="1">
        <f t="shared" si="0"/>
        <v>1.6020599913279625</v>
      </c>
      <c r="F12" s="1">
        <f t="shared" si="3"/>
        <v>0.2670099985546604</v>
      </c>
      <c r="G12" s="1">
        <f>H12*T$2</f>
        <v>64000</v>
      </c>
      <c r="H12" s="1">
        <f t="shared" si="4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V12" s="1">
        <v>0.1</v>
      </c>
    </row>
    <row r="13" spans="1:22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0.66666666666666663</v>
      </c>
      <c r="G13" s="1">
        <f>H13*10000</f>
        <v>20.000000000000004</v>
      </c>
      <c r="H13" s="1">
        <f t="shared" si="4"/>
        <v>2.0000000000000005E-3</v>
      </c>
      <c r="I13" s="5">
        <v>2.0000000000000002E-5</v>
      </c>
      <c r="J13" s="5">
        <v>0.2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V13" s="1">
        <v>0.05</v>
      </c>
    </row>
    <row r="14" spans="1:22">
      <c r="B14" t="s">
        <v>17</v>
      </c>
      <c r="C14" s="1">
        <f>0.000000000001*0.8*0.1*1000000000000/50</f>
        <v>1.6000000000000003E-3</v>
      </c>
      <c r="E14" s="1">
        <f t="shared" si="0"/>
        <v>3.5051499783199058</v>
      </c>
      <c r="F14" s="1">
        <f t="shared" si="3"/>
        <v>0.5841916630533176</v>
      </c>
      <c r="G14" s="1">
        <f>H14*10000</f>
        <v>16.000000000000004</v>
      </c>
      <c r="H14" s="1">
        <f t="shared" si="4"/>
        <v>1.6000000000000003E-3</v>
      </c>
      <c r="I14" s="5">
        <v>1E-4</v>
      </c>
      <c r="J14" s="5">
        <v>0.32</v>
      </c>
      <c r="K14" s="5">
        <f t="shared" si="1"/>
        <v>-4</v>
      </c>
      <c r="L14" s="5">
        <f t="shared" si="2"/>
        <v>-0.49485002168009401</v>
      </c>
      <c r="M14" s="1">
        <v>0.05</v>
      </c>
      <c r="V14" s="1">
        <v>0.01</v>
      </c>
    </row>
    <row r="15" spans="1:22">
      <c r="B15" t="s">
        <v>21</v>
      </c>
      <c r="C15" s="1">
        <v>4.9999999999999997E-12</v>
      </c>
      <c r="E15" s="1">
        <f t="shared" si="0"/>
        <v>4</v>
      </c>
      <c r="F15" s="1">
        <f t="shared" si="3"/>
        <v>0.66666666666666663</v>
      </c>
      <c r="G15" s="1">
        <f>H15*10000</f>
        <v>4.9999999999999998E-8</v>
      </c>
      <c r="H15" s="1">
        <f t="shared" si="4"/>
        <v>4.9999999999999997E-12</v>
      </c>
      <c r="I15" s="5">
        <f>H15/100</f>
        <v>4.9999999999999995E-14</v>
      </c>
      <c r="J15" s="5">
        <f>H15*100</f>
        <v>4.9999999999999993E-10</v>
      </c>
      <c r="K15" s="5">
        <f t="shared" si="1"/>
        <v>-13.301029995663981</v>
      </c>
      <c r="L15" s="5">
        <f t="shared" si="2"/>
        <v>-9.3010299956639813</v>
      </c>
      <c r="M15" s="1">
        <v>5.0000000000000001E-4</v>
      </c>
      <c r="V15" s="1">
        <v>0.1</v>
      </c>
    </row>
    <row r="16" spans="1:22">
      <c r="B16" t="s">
        <v>46</v>
      </c>
      <c r="C16" s="1">
        <v>5.0000000000000002E-5</v>
      </c>
      <c r="E16" s="1">
        <f t="shared" si="0"/>
        <v>4</v>
      </c>
      <c r="F16" s="1">
        <f t="shared" ref="F16" si="5">(LOG(J16)-LOG(I16))/T$3</f>
        <v>0.66666666666666663</v>
      </c>
      <c r="G16" s="1">
        <f>H16*10000</f>
        <v>0.5</v>
      </c>
      <c r="H16" s="1">
        <f t="shared" ref="H16" si="6">C16</f>
        <v>5.0000000000000002E-5</v>
      </c>
      <c r="I16" s="5">
        <f>H16/100</f>
        <v>4.9999999999999998E-7</v>
      </c>
      <c r="J16" s="5">
        <f>H16*100</f>
        <v>5.0000000000000001E-3</v>
      </c>
      <c r="K16" s="5">
        <f t="shared" si="1"/>
        <v>-6.3010299956639813</v>
      </c>
      <c r="L16" s="5">
        <f t="shared" si="2"/>
        <v>-2.3010299956639813</v>
      </c>
      <c r="M16" s="1">
        <v>5.0000000000000003E-10</v>
      </c>
      <c r="O16" s="1"/>
      <c r="P16" s="1"/>
    </row>
    <row r="17" spans="2:16">
      <c r="B17" t="s">
        <v>51</v>
      </c>
      <c r="C17" s="1">
        <v>1.0000000000000001E-9</v>
      </c>
      <c r="D17" s="4"/>
      <c r="E17" s="1">
        <f>(LOG(J17)-LOG(I17))/T$4</f>
        <v>2</v>
      </c>
      <c r="F17" s="1">
        <f>(LOG(J17)-LOG(I17))/T$3</f>
        <v>0.33333333333333331</v>
      </c>
      <c r="G17" s="1">
        <f>H17*10</f>
        <v>1E-4</v>
      </c>
      <c r="H17" s="1">
        <v>1.0000000000000001E-5</v>
      </c>
      <c r="I17" s="5">
        <v>1E-10</v>
      </c>
      <c r="J17" s="5">
        <v>1E-8</v>
      </c>
      <c r="K17" s="5">
        <f>LOG10(I17)</f>
        <v>-10</v>
      </c>
      <c r="L17" s="5">
        <f>LOG10(J17)</f>
        <v>-8</v>
      </c>
      <c r="M17" s="1">
        <v>3.4999999999999999E-6</v>
      </c>
      <c r="O17" s="1"/>
      <c r="P17" s="1"/>
    </row>
    <row r="18" spans="2:16">
      <c r="I18" s="4"/>
      <c r="J18" s="4"/>
      <c r="K18" s="4"/>
      <c r="L18" s="4"/>
      <c r="O18" s="1"/>
      <c r="P18" s="1"/>
    </row>
    <row r="19" spans="2:16">
      <c r="I19" s="4"/>
      <c r="J19" s="4"/>
      <c r="K19" s="4"/>
      <c r="L19" s="4"/>
      <c r="O19" s="1"/>
      <c r="P19" s="1"/>
    </row>
    <row r="20" spans="2:16">
      <c r="I20" s="4"/>
      <c r="J20" s="4"/>
      <c r="K20" s="4"/>
      <c r="L20" s="4"/>
      <c r="O20" s="1"/>
      <c r="P20" s="1"/>
    </row>
    <row r="21" spans="2:16">
      <c r="I21" s="4"/>
      <c r="J21" s="4"/>
      <c r="K21" s="4"/>
      <c r="L21" s="4"/>
      <c r="O21" s="1"/>
      <c r="P21" s="1"/>
    </row>
    <row r="22" spans="2:16">
      <c r="I22" s="4"/>
      <c r="J22" s="4"/>
      <c r="K22" s="4"/>
      <c r="L22" s="4"/>
      <c r="O22" s="1"/>
      <c r="P22" s="1"/>
    </row>
    <row r="23" spans="2:16">
      <c r="I23" s="4"/>
      <c r="J23" s="4"/>
      <c r="K23" s="4"/>
      <c r="L23" s="4"/>
      <c r="O23" s="1"/>
      <c r="P23" s="1"/>
    </row>
    <row r="24" spans="2:16">
      <c r="I24" s="4"/>
      <c r="J24" s="4"/>
      <c r="K24" s="4"/>
      <c r="L24" s="4"/>
      <c r="O24" s="1"/>
      <c r="P24" s="1"/>
    </row>
    <row r="25" spans="2:16">
      <c r="I25" s="4"/>
      <c r="J25" s="4"/>
      <c r="K25" s="4"/>
      <c r="L25" s="4"/>
      <c r="O25" s="1"/>
      <c r="P25" s="1"/>
    </row>
    <row r="26" spans="2:16">
      <c r="I26" s="4"/>
      <c r="J26" s="4"/>
      <c r="K26" s="4"/>
      <c r="L26" s="4"/>
      <c r="O26" s="1"/>
      <c r="P26" s="1"/>
    </row>
    <row r="27" spans="2:16">
      <c r="I27" s="4"/>
      <c r="J27" s="4"/>
      <c r="K27" s="4"/>
      <c r="L27" s="4"/>
      <c r="O27" s="1"/>
      <c r="P27" s="1"/>
    </row>
    <row r="28" spans="2:16">
      <c r="I28" s="4"/>
      <c r="J28" s="4"/>
      <c r="K28" s="4"/>
      <c r="L28" s="4"/>
      <c r="O28" s="1"/>
      <c r="P28" s="1"/>
    </row>
    <row r="29" spans="2:16">
      <c r="I29" s="4"/>
      <c r="J29" s="4"/>
      <c r="K29" s="4"/>
      <c r="L29" s="4"/>
      <c r="O29" s="1"/>
      <c r="P29" s="1"/>
    </row>
    <row r="30" spans="2:16">
      <c r="I30" s="4"/>
      <c r="J30" s="4"/>
      <c r="K30" s="4"/>
      <c r="L30" s="4"/>
      <c r="O30" s="1"/>
      <c r="P30" s="1"/>
    </row>
    <row r="31" spans="2:16">
      <c r="I31" s="4"/>
      <c r="J31" s="4"/>
      <c r="K31" s="4"/>
      <c r="L31" s="4"/>
      <c r="O31" s="1"/>
      <c r="P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2018-10-08T14:34:11Z</dcterms:modified>
</cp:coreProperties>
</file>