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3e77ee0812acbc54/Desktop/phosphate_IA/"/>
    </mc:Choice>
  </mc:AlternateContent>
  <xr:revisionPtr revIDLastSave="263" documentId="11_AD4DB114E441178AC67DF4EBEE97E408693EDF27" xr6:coauthVersionLast="45" xr6:coauthVersionMax="45" xr10:uidLastSave="{D55872F0-7909-4671-A67B-03D9355502F3}"/>
  <bookViews>
    <workbookView xWindow="750" yWindow="1440" windowWidth="21000" windowHeight="13755" activeTab="2" xr2:uid="{00000000-000D-0000-FFFF-FFFF00000000}"/>
  </bookViews>
  <sheets>
    <sheet name="sample" sheetId="1" r:id="rId1"/>
    <sheet name="standard" sheetId="2" r:id="rId2"/>
    <sheet name="comple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3" l="1"/>
  <c r="B6" i="3"/>
  <c r="E19" i="2"/>
  <c r="D19" i="2"/>
  <c r="C19" i="2"/>
  <c r="B19" i="2"/>
  <c r="E16" i="2"/>
  <c r="E18" i="2" s="1"/>
  <c r="D16" i="2"/>
  <c r="C16" i="2"/>
  <c r="C18" i="2" s="1"/>
  <c r="B16" i="2"/>
  <c r="B18" i="2"/>
  <c r="D18" i="2"/>
  <c r="B12" i="2"/>
  <c r="B11" i="2"/>
  <c r="B10" i="2"/>
  <c r="B8" i="2"/>
  <c r="B6" i="2"/>
  <c r="B44" i="1"/>
  <c r="B46" i="1" s="1"/>
  <c r="K43" i="1"/>
  <c r="K41" i="1"/>
  <c r="K39" i="1"/>
  <c r="K37" i="1"/>
  <c r="B38" i="1"/>
  <c r="B40" i="1" s="1"/>
  <c r="B32" i="1"/>
  <c r="B34" i="1" s="1"/>
  <c r="B16" i="1"/>
  <c r="B25" i="1"/>
  <c r="B23" i="1"/>
  <c r="B21" i="1"/>
  <c r="B14" i="1"/>
  <c r="B10" i="1"/>
  <c r="B8" i="1"/>
</calcChain>
</file>

<file path=xl/sharedStrings.xml><?xml version="1.0" encoding="utf-8"?>
<sst xmlns="http://schemas.openxmlformats.org/spreadsheetml/2006/main" count="160" uniqueCount="55">
  <si>
    <t>Using the label on a bag in D1 we assung that phosphate (phosphorus) has 1 % mass of the soil</t>
  </si>
  <si>
    <t>g/mol</t>
  </si>
  <si>
    <t>phosphorus</t>
  </si>
  <si>
    <t>phosphate</t>
  </si>
  <si>
    <t>first 250 mL solution:</t>
  </si>
  <si>
    <t>g</t>
  </si>
  <si>
    <t>ammonium sulfate</t>
  </si>
  <si>
    <t>mol</t>
  </si>
  <si>
    <t>ammonium sulfate ((NH4)2 SO4</t>
  </si>
  <si>
    <t>M</t>
  </si>
  <si>
    <t>n</t>
  </si>
  <si>
    <t>m</t>
  </si>
  <si>
    <t>C</t>
  </si>
  <si>
    <t>M=m/n</t>
  </si>
  <si>
    <t>n=m/M</t>
  </si>
  <si>
    <t>V</t>
  </si>
  <si>
    <t>mL</t>
  </si>
  <si>
    <t>C = n/V</t>
  </si>
  <si>
    <t>250 mL</t>
  </si>
  <si>
    <t>L</t>
  </si>
  <si>
    <t>sulfuric acid 1M - 5 mL H2SO4</t>
  </si>
  <si>
    <t>now in the 200 mL plastic flask solution</t>
  </si>
  <si>
    <t>soil</t>
  </si>
  <si>
    <t>p%</t>
  </si>
  <si>
    <t>%</t>
  </si>
  <si>
    <t>phosphate in the soil</t>
  </si>
  <si>
    <t>phosphate PO4</t>
  </si>
  <si>
    <t>200 mL</t>
  </si>
  <si>
    <t>some more values for sulphuric acid H2SO4</t>
  </si>
  <si>
    <t>the used 8M sulfuric acid</t>
  </si>
  <si>
    <t>What's the molarity of concentrated sulfuric acid (98%)</t>
  </si>
  <si>
    <t>concentrated sulfuric acid should be 98%</t>
  </si>
  <si>
    <t>molarity for 96% sulfuric acid</t>
  </si>
  <si>
    <t>g/L</t>
  </si>
  <si>
    <t>density of sulfuric acid</t>
  </si>
  <si>
    <t>mass of 1L concentrated sulfuric acid</t>
  </si>
  <si>
    <t>percentage of sulfuric acid</t>
  </si>
  <si>
    <t>mass of sulfuric acid</t>
  </si>
  <si>
    <t>rho</t>
  </si>
  <si>
    <t>molarity for 98% sulfuric acid</t>
  </si>
  <si>
    <t>Standard phosphate solutions</t>
  </si>
  <si>
    <t>first 300 ppm</t>
  </si>
  <si>
    <t>phosphate and monobasic potassium phosphate</t>
  </si>
  <si>
    <t>KH2PO4</t>
  </si>
  <si>
    <t>equals 500 mL water</t>
  </si>
  <si>
    <t>ppm</t>
  </si>
  <si>
    <t>the standards 15, 12, 5 and 3 respectively</t>
  </si>
  <si>
    <t>300 ppm solution</t>
  </si>
  <si>
    <t>volumetric flask for dillution</t>
  </si>
  <si>
    <t>here is the molybdate complex to transform into molybdate blue to determine the concentration by absorption</t>
  </si>
  <si>
    <t>ammonium molybdate, dissolved in 100 mL water</t>
  </si>
  <si>
    <t>prepare 500 mL solution with ammonium molybdate tatrahydrage (ammonium heptamolybdate)</t>
  </si>
  <si>
    <t>molar mass, M = m/n</t>
  </si>
  <si>
    <t>final volume with acid</t>
  </si>
  <si>
    <t>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</si>
</sst>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workbookViewId="0">
      <selection activeCell="D44" sqref="D44"/>
    </sheetView>
  </sheetViews>
  <sheetFormatPr defaultRowHeight="15" x14ac:dyDescent="0.25"/>
  <cols>
    <col min="1" max="1" width="2.7109375" bestFit="1" customWidth="1"/>
  </cols>
  <sheetData>
    <row r="1" spans="1:8" x14ac:dyDescent="0.25">
      <c r="B1" t="s">
        <v>0</v>
      </c>
    </row>
    <row r="2" spans="1:8" x14ac:dyDescent="0.25">
      <c r="A2" t="s">
        <v>9</v>
      </c>
      <c r="B2">
        <v>30.974</v>
      </c>
      <c r="C2" t="s">
        <v>1</v>
      </c>
      <c r="D2" t="s">
        <v>2</v>
      </c>
    </row>
    <row r="3" spans="1:8" x14ac:dyDescent="0.25">
      <c r="A3" t="s">
        <v>9</v>
      </c>
      <c r="B3">
        <v>94.971000000000004</v>
      </c>
      <c r="C3" t="s">
        <v>1</v>
      </c>
      <c r="D3" t="s">
        <v>3</v>
      </c>
      <c r="G3" t="s">
        <v>13</v>
      </c>
      <c r="H3" t="s">
        <v>14</v>
      </c>
    </row>
    <row r="5" spans="1:8" x14ac:dyDescent="0.25">
      <c r="A5" s="1"/>
      <c r="B5" s="2" t="s">
        <v>4</v>
      </c>
      <c r="C5" s="1"/>
      <c r="D5" s="1"/>
      <c r="E5" s="1"/>
      <c r="F5" s="1"/>
      <c r="G5" s="1"/>
    </row>
    <row r="6" spans="1:8" x14ac:dyDescent="0.25">
      <c r="A6" t="s">
        <v>11</v>
      </c>
      <c r="B6">
        <v>0.75</v>
      </c>
      <c r="C6" t="s">
        <v>5</v>
      </c>
      <c r="D6" t="s">
        <v>8</v>
      </c>
    </row>
    <row r="7" spans="1:8" x14ac:dyDescent="0.25">
      <c r="A7" t="s">
        <v>9</v>
      </c>
      <c r="B7">
        <v>132.02000000000001</v>
      </c>
      <c r="C7" t="s">
        <v>1</v>
      </c>
      <c r="D7" t="s">
        <v>6</v>
      </c>
    </row>
    <row r="8" spans="1:8" x14ac:dyDescent="0.25">
      <c r="A8" t="s">
        <v>10</v>
      </c>
      <c r="B8">
        <f>B6/B7</f>
        <v>5.680957430692319E-3</v>
      </c>
      <c r="C8" t="s">
        <v>7</v>
      </c>
      <c r="D8" t="s">
        <v>6</v>
      </c>
      <c r="H8" t="s">
        <v>14</v>
      </c>
    </row>
    <row r="9" spans="1:8" x14ac:dyDescent="0.25">
      <c r="A9" t="s">
        <v>15</v>
      </c>
      <c r="B9">
        <v>0.25</v>
      </c>
      <c r="C9" t="s">
        <v>19</v>
      </c>
      <c r="D9" t="s">
        <v>18</v>
      </c>
    </row>
    <row r="10" spans="1:8" x14ac:dyDescent="0.25">
      <c r="A10" t="s">
        <v>12</v>
      </c>
      <c r="B10" s="4">
        <f>B8/B9</f>
        <v>2.2723829722769276E-2</v>
      </c>
      <c r="C10" s="4" t="s">
        <v>9</v>
      </c>
      <c r="D10" t="s">
        <v>17</v>
      </c>
    </row>
    <row r="12" spans="1:8" x14ac:dyDescent="0.25">
      <c r="A12" t="s">
        <v>15</v>
      </c>
      <c r="B12">
        <v>5.0000000000000001E-3</v>
      </c>
      <c r="C12" t="s">
        <v>19</v>
      </c>
      <c r="D12" t="s">
        <v>20</v>
      </c>
    </row>
    <row r="13" spans="1:8" x14ac:dyDescent="0.25">
      <c r="A13" t="s">
        <v>12</v>
      </c>
      <c r="B13">
        <v>1</v>
      </c>
      <c r="C13" t="s">
        <v>9</v>
      </c>
    </row>
    <row r="14" spans="1:8" x14ac:dyDescent="0.25">
      <c r="A14" t="s">
        <v>10</v>
      </c>
      <c r="B14">
        <f>B12*B13</f>
        <v>5.0000000000000001E-3</v>
      </c>
      <c r="C14" t="s">
        <v>7</v>
      </c>
    </row>
    <row r="15" spans="1:8" x14ac:dyDescent="0.25">
      <c r="A15" t="s">
        <v>15</v>
      </c>
      <c r="B15">
        <v>0.25</v>
      </c>
      <c r="C15" t="s">
        <v>19</v>
      </c>
      <c r="D15" t="s">
        <v>18</v>
      </c>
    </row>
    <row r="16" spans="1:8" x14ac:dyDescent="0.25">
      <c r="A16" t="s">
        <v>12</v>
      </c>
      <c r="B16" s="4">
        <f>B14/B15</f>
        <v>0.02</v>
      </c>
      <c r="C16" s="4" t="s">
        <v>9</v>
      </c>
      <c r="D16" t="s">
        <v>17</v>
      </c>
    </row>
    <row r="18" spans="1:7" x14ac:dyDescent="0.25">
      <c r="A18" s="2"/>
      <c r="B18" s="2" t="s">
        <v>21</v>
      </c>
      <c r="C18" s="2"/>
      <c r="D18" s="2"/>
      <c r="E18" s="2"/>
      <c r="F18" s="2"/>
      <c r="G18" s="2"/>
    </row>
    <row r="19" spans="1:7" x14ac:dyDescent="0.25">
      <c r="A19" s="3" t="s">
        <v>11</v>
      </c>
      <c r="B19">
        <v>10</v>
      </c>
      <c r="C19" s="3" t="s">
        <v>5</v>
      </c>
      <c r="D19" t="s">
        <v>22</v>
      </c>
    </row>
    <row r="20" spans="1:7" x14ac:dyDescent="0.25">
      <c r="A20" s="3" t="s">
        <v>23</v>
      </c>
      <c r="B20">
        <v>1</v>
      </c>
      <c r="C20" s="3" t="s">
        <v>24</v>
      </c>
      <c r="D20" t="s">
        <v>25</v>
      </c>
    </row>
    <row r="21" spans="1:7" x14ac:dyDescent="0.25">
      <c r="A21" s="3" t="s">
        <v>11</v>
      </c>
      <c r="B21">
        <f>B19*B20/100</f>
        <v>0.1</v>
      </c>
      <c r="C21" s="3" t="s">
        <v>5</v>
      </c>
      <c r="D21" t="s">
        <v>26</v>
      </c>
    </row>
    <row r="22" spans="1:7" x14ac:dyDescent="0.25">
      <c r="A22" s="3" t="s">
        <v>9</v>
      </c>
      <c r="B22">
        <v>94.971000000000004</v>
      </c>
      <c r="C22" t="s">
        <v>1</v>
      </c>
      <c r="D22" t="s">
        <v>3</v>
      </c>
    </row>
    <row r="23" spans="1:7" x14ac:dyDescent="0.25">
      <c r="A23" s="3" t="s">
        <v>10</v>
      </c>
      <c r="B23">
        <f>B21/B22</f>
        <v>1.0529530067073106E-3</v>
      </c>
      <c r="C23" t="s">
        <v>7</v>
      </c>
      <c r="D23" t="s">
        <v>3</v>
      </c>
    </row>
    <row r="24" spans="1:7" x14ac:dyDescent="0.25">
      <c r="A24" t="s">
        <v>15</v>
      </c>
      <c r="B24">
        <v>0.2</v>
      </c>
      <c r="C24" t="s">
        <v>19</v>
      </c>
      <c r="D24" t="s">
        <v>27</v>
      </c>
    </row>
    <row r="25" spans="1:7" x14ac:dyDescent="0.25">
      <c r="A25" t="s">
        <v>12</v>
      </c>
      <c r="B25" s="4">
        <f>B23/B24</f>
        <v>5.2647650335365531E-3</v>
      </c>
      <c r="C25" s="4" t="s">
        <v>9</v>
      </c>
      <c r="D25" t="s">
        <v>17</v>
      </c>
    </row>
    <row r="29" spans="1:7" x14ac:dyDescent="0.25">
      <c r="A29" s="2"/>
      <c r="B29" s="2" t="s">
        <v>28</v>
      </c>
      <c r="C29" s="2"/>
      <c r="D29" s="2"/>
      <c r="E29" s="2"/>
      <c r="F29" s="2"/>
      <c r="G29" s="2"/>
    </row>
    <row r="30" spans="1:7" x14ac:dyDescent="0.25">
      <c r="B30">
        <v>5.0000000000000001E-3</v>
      </c>
      <c r="C30" t="s">
        <v>19</v>
      </c>
    </row>
    <row r="31" spans="1:7" x14ac:dyDescent="0.25">
      <c r="B31">
        <v>8</v>
      </c>
      <c r="C31" t="s">
        <v>9</v>
      </c>
      <c r="D31" t="s">
        <v>29</v>
      </c>
    </row>
    <row r="32" spans="1:7" x14ac:dyDescent="0.25">
      <c r="B32">
        <f>B30*B31</f>
        <v>0.04</v>
      </c>
      <c r="C32" t="s">
        <v>7</v>
      </c>
    </row>
    <row r="33" spans="2:13" x14ac:dyDescent="0.25">
      <c r="B33">
        <v>0.25</v>
      </c>
      <c r="C33" t="s">
        <v>19</v>
      </c>
      <c r="D33" t="s">
        <v>18</v>
      </c>
    </row>
    <row r="34" spans="2:13" x14ac:dyDescent="0.25">
      <c r="B34" s="4">
        <f>B32/B33</f>
        <v>0.16</v>
      </c>
      <c r="C34" s="4" t="s">
        <v>9</v>
      </c>
      <c r="D34" t="s">
        <v>17</v>
      </c>
    </row>
    <row r="35" spans="2:13" x14ac:dyDescent="0.25">
      <c r="K35" t="s">
        <v>30</v>
      </c>
    </row>
    <row r="36" spans="2:13" x14ac:dyDescent="0.25">
      <c r="B36">
        <v>5.0000000000000001E-3</v>
      </c>
      <c r="C36" t="s">
        <v>19</v>
      </c>
      <c r="J36" t="s">
        <v>38</v>
      </c>
      <c r="K36">
        <v>1840</v>
      </c>
      <c r="L36" t="s">
        <v>33</v>
      </c>
      <c r="M36" t="s">
        <v>34</v>
      </c>
    </row>
    <row r="37" spans="2:13" x14ac:dyDescent="0.25">
      <c r="B37">
        <v>18.024999999999999</v>
      </c>
      <c r="C37" t="s">
        <v>9</v>
      </c>
      <c r="D37" t="s">
        <v>32</v>
      </c>
      <c r="J37" t="s">
        <v>11</v>
      </c>
      <c r="K37">
        <f>K36/1</f>
        <v>1840</v>
      </c>
      <c r="L37" t="s">
        <v>5</v>
      </c>
      <c r="M37" t="s">
        <v>35</v>
      </c>
    </row>
    <row r="38" spans="2:13" x14ac:dyDescent="0.25">
      <c r="B38">
        <f>B36*B37</f>
        <v>9.0124999999999997E-2</v>
      </c>
      <c r="C38" t="s">
        <v>7</v>
      </c>
      <c r="D38" t="s">
        <v>31</v>
      </c>
      <c r="J38" t="s">
        <v>23</v>
      </c>
      <c r="K38">
        <v>98</v>
      </c>
      <c r="L38" t="s">
        <v>24</v>
      </c>
      <c r="M38" t="s">
        <v>36</v>
      </c>
    </row>
    <row r="39" spans="2:13" x14ac:dyDescent="0.25">
      <c r="B39">
        <v>0.25</v>
      </c>
      <c r="C39" t="s">
        <v>19</v>
      </c>
      <c r="D39" t="s">
        <v>18</v>
      </c>
      <c r="J39" t="s">
        <v>11</v>
      </c>
      <c r="K39">
        <f>K37*K38/100</f>
        <v>1803.2</v>
      </c>
      <c r="L39" t="s">
        <v>5</v>
      </c>
      <c r="M39" t="s">
        <v>37</v>
      </c>
    </row>
    <row r="40" spans="2:13" x14ac:dyDescent="0.25">
      <c r="B40" s="4">
        <f>B38/B39</f>
        <v>0.36049999999999999</v>
      </c>
      <c r="C40" s="4" t="s">
        <v>9</v>
      </c>
      <c r="D40" t="s">
        <v>17</v>
      </c>
      <c r="J40" t="s">
        <v>9</v>
      </c>
      <c r="K40">
        <v>97.966999999999999</v>
      </c>
      <c r="L40" t="s">
        <v>1</v>
      </c>
    </row>
    <row r="41" spans="2:13" x14ac:dyDescent="0.25">
      <c r="H41" t="s">
        <v>14</v>
      </c>
      <c r="J41" t="s">
        <v>10</v>
      </c>
      <c r="K41">
        <f>K39/K40</f>
        <v>18.406198005450815</v>
      </c>
      <c r="L41" t="s">
        <v>7</v>
      </c>
    </row>
    <row r="42" spans="2:13" x14ac:dyDescent="0.25">
      <c r="B42">
        <v>5.0000000000000001E-3</v>
      </c>
      <c r="C42" t="s">
        <v>19</v>
      </c>
      <c r="J42" t="s">
        <v>15</v>
      </c>
      <c r="K42">
        <v>1</v>
      </c>
      <c r="L42" t="s">
        <v>19</v>
      </c>
    </row>
    <row r="43" spans="2:13" x14ac:dyDescent="0.25">
      <c r="B43">
        <v>18.405999999999999</v>
      </c>
      <c r="C43" t="s">
        <v>9</v>
      </c>
      <c r="D43" t="s">
        <v>39</v>
      </c>
      <c r="H43" t="s">
        <v>17</v>
      </c>
      <c r="J43" t="s">
        <v>12</v>
      </c>
      <c r="K43">
        <f>K41/K42</f>
        <v>18.406198005450815</v>
      </c>
      <c r="L43" t="s">
        <v>9</v>
      </c>
    </row>
    <row r="44" spans="2:13" x14ac:dyDescent="0.25">
      <c r="B44">
        <f>B42*B43</f>
        <v>9.2030000000000001E-2</v>
      </c>
      <c r="C44" t="s">
        <v>7</v>
      </c>
    </row>
    <row r="45" spans="2:13" x14ac:dyDescent="0.25">
      <c r="B45">
        <v>0.25</v>
      </c>
      <c r="C45" t="s">
        <v>19</v>
      </c>
      <c r="D45" t="s">
        <v>18</v>
      </c>
    </row>
    <row r="46" spans="2:13" x14ac:dyDescent="0.25">
      <c r="B46" s="4">
        <f>B44/B45</f>
        <v>0.36812</v>
      </c>
      <c r="C46" s="4" t="s">
        <v>9</v>
      </c>
      <c r="D4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B55A-C23A-4FB9-8338-DF59BCBB9CD3}">
  <dimension ref="A1:G19"/>
  <sheetViews>
    <sheetView workbookViewId="0">
      <selection activeCell="F20" sqref="F20"/>
    </sheetView>
  </sheetViews>
  <sheetFormatPr defaultRowHeight="15" x14ac:dyDescent="0.25"/>
  <cols>
    <col min="1" max="1" width="2.7109375" bestFit="1" customWidth="1"/>
  </cols>
  <sheetData>
    <row r="1" spans="1:7" x14ac:dyDescent="0.25">
      <c r="B1" t="s">
        <v>40</v>
      </c>
    </row>
    <row r="3" spans="1:7" x14ac:dyDescent="0.25">
      <c r="A3" s="2"/>
      <c r="B3" s="2" t="s">
        <v>41</v>
      </c>
      <c r="C3" s="2"/>
      <c r="D3" s="2"/>
      <c r="E3" s="2"/>
      <c r="F3" s="2"/>
      <c r="G3" s="2"/>
    </row>
    <row r="4" spans="1:7" x14ac:dyDescent="0.25">
      <c r="A4" t="s">
        <v>11</v>
      </c>
      <c r="B4">
        <v>0.22</v>
      </c>
      <c r="C4" t="s">
        <v>5</v>
      </c>
      <c r="D4" t="s">
        <v>43</v>
      </c>
    </row>
    <row r="5" spans="1:7" x14ac:dyDescent="0.25">
      <c r="A5" t="s">
        <v>9</v>
      </c>
      <c r="B5">
        <v>135.93299999999999</v>
      </c>
      <c r="C5" t="s">
        <v>1</v>
      </c>
    </row>
    <row r="6" spans="1:7" x14ac:dyDescent="0.25">
      <c r="A6" t="s">
        <v>10</v>
      </c>
      <c r="B6">
        <f>B4/B5</f>
        <v>1.6184443806875448E-3</v>
      </c>
      <c r="C6" t="s">
        <v>7</v>
      </c>
      <c r="D6" t="s">
        <v>42</v>
      </c>
    </row>
    <row r="7" spans="1:7" x14ac:dyDescent="0.25">
      <c r="A7" t="s">
        <v>9</v>
      </c>
      <c r="B7">
        <v>94.971000000000004</v>
      </c>
      <c r="C7" t="s">
        <v>1</v>
      </c>
      <c r="D7" t="s">
        <v>26</v>
      </c>
    </row>
    <row r="8" spans="1:7" x14ac:dyDescent="0.25">
      <c r="A8" t="s">
        <v>11</v>
      </c>
      <c r="B8">
        <f>B7*B6</f>
        <v>0.15370528127827682</v>
      </c>
    </row>
    <row r="9" spans="1:7" x14ac:dyDescent="0.25">
      <c r="A9" t="s">
        <v>15</v>
      </c>
      <c r="B9">
        <v>0.5</v>
      </c>
      <c r="C9" t="s">
        <v>19</v>
      </c>
      <c r="D9" t="s">
        <v>44</v>
      </c>
    </row>
    <row r="10" spans="1:7" x14ac:dyDescent="0.25">
      <c r="A10" t="s">
        <v>12</v>
      </c>
      <c r="B10">
        <f>B8/B9</f>
        <v>0.30741056255655363</v>
      </c>
      <c r="C10" t="s">
        <v>33</v>
      </c>
    </row>
    <row r="11" spans="1:7" x14ac:dyDescent="0.25">
      <c r="A11" t="s">
        <v>12</v>
      </c>
      <c r="B11">
        <f>B10*1000</f>
        <v>307.41056255655366</v>
      </c>
      <c r="C11" t="s">
        <v>45</v>
      </c>
    </row>
    <row r="12" spans="1:7" x14ac:dyDescent="0.25">
      <c r="A12" t="s">
        <v>12</v>
      </c>
      <c r="B12" s="4">
        <f>B6/B9</f>
        <v>3.2368887613750895E-3</v>
      </c>
      <c r="C12" s="4" t="s">
        <v>9</v>
      </c>
    </row>
    <row r="14" spans="1:7" x14ac:dyDescent="0.25">
      <c r="A14" s="1"/>
      <c r="B14" s="1" t="s">
        <v>46</v>
      </c>
      <c r="C14" s="1"/>
      <c r="D14" s="1"/>
      <c r="E14" s="1"/>
      <c r="F14" s="1"/>
      <c r="G14" s="1"/>
    </row>
    <row r="15" spans="1:7" x14ac:dyDescent="0.25">
      <c r="A15" s="3" t="s">
        <v>15</v>
      </c>
      <c r="B15">
        <v>10</v>
      </c>
      <c r="C15" s="3">
        <v>10</v>
      </c>
      <c r="D15" s="3">
        <v>10</v>
      </c>
      <c r="E15" s="3">
        <v>10</v>
      </c>
      <c r="F15" s="3">
        <v>10</v>
      </c>
      <c r="G15" t="s">
        <v>47</v>
      </c>
    </row>
    <row r="16" spans="1:7" x14ac:dyDescent="0.25">
      <c r="A16" s="3" t="s">
        <v>12</v>
      </c>
      <c r="B16">
        <f>B11</f>
        <v>307.41056255655366</v>
      </c>
      <c r="C16" s="3">
        <f>B11</f>
        <v>307.41056255655366</v>
      </c>
      <c r="D16">
        <f>B11</f>
        <v>307.41056255655366</v>
      </c>
      <c r="E16">
        <f>B11</f>
        <v>307.41056255655366</v>
      </c>
      <c r="F16" s="3" t="s">
        <v>45</v>
      </c>
    </row>
    <row r="17" spans="1:7" x14ac:dyDescent="0.25">
      <c r="A17" s="3" t="s">
        <v>15</v>
      </c>
      <c r="B17">
        <v>200</v>
      </c>
      <c r="C17">
        <v>250</v>
      </c>
      <c r="D17">
        <v>500</v>
      </c>
      <c r="E17">
        <v>1000</v>
      </c>
      <c r="F17" t="s">
        <v>16</v>
      </c>
      <c r="G17" t="s">
        <v>48</v>
      </c>
    </row>
    <row r="18" spans="1:7" x14ac:dyDescent="0.25">
      <c r="A18" s="3" t="s">
        <v>12</v>
      </c>
      <c r="B18">
        <f>B16*B15/B17</f>
        <v>15.370528127827683</v>
      </c>
      <c r="C18">
        <f>C16*C15/C17</f>
        <v>12.296422502262146</v>
      </c>
      <c r="D18">
        <f>D16*D15/D17</f>
        <v>6.1482112511310731</v>
      </c>
      <c r="E18">
        <f>E16*E15/E17</f>
        <v>3.0741056255655366</v>
      </c>
      <c r="F18" t="s">
        <v>45</v>
      </c>
    </row>
    <row r="19" spans="1:7" x14ac:dyDescent="0.25">
      <c r="A19" s="3" t="s">
        <v>12</v>
      </c>
      <c r="B19">
        <f>$B12*B15/B17</f>
        <v>1.6184443806875449E-4</v>
      </c>
      <c r="C19">
        <f>$B12*C15/C17</f>
        <v>1.2947555045500359E-4</v>
      </c>
      <c r="D19">
        <f>$B12*D15/D17</f>
        <v>6.4737775227501795E-5</v>
      </c>
      <c r="E19">
        <f>$B12*E15/E17</f>
        <v>3.2368887613750897E-5</v>
      </c>
      <c r="F1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90DF-7D12-4353-BE3B-E59B58FF6D4F}">
  <dimension ref="A1:K8"/>
  <sheetViews>
    <sheetView tabSelected="1" workbookViewId="0">
      <selection activeCell="E10" sqref="E10"/>
    </sheetView>
  </sheetViews>
  <sheetFormatPr defaultRowHeight="15" x14ac:dyDescent="0.25"/>
  <cols>
    <col min="1" max="1" width="2.7109375" bestFit="1" customWidth="1"/>
  </cols>
  <sheetData>
    <row r="1" spans="1:11" x14ac:dyDescent="0.25">
      <c r="B1" t="s">
        <v>49</v>
      </c>
    </row>
    <row r="3" spans="1:11" x14ac:dyDescent="0.25">
      <c r="A3" s="1"/>
      <c r="B3" s="1" t="s">
        <v>51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t="s">
        <v>11</v>
      </c>
      <c r="B4">
        <v>5</v>
      </c>
      <c r="C4" t="s">
        <v>5</v>
      </c>
      <c r="D4" t="s">
        <v>50</v>
      </c>
    </row>
    <row r="5" spans="1:11" x14ac:dyDescent="0.25">
      <c r="A5" t="s">
        <v>9</v>
      </c>
      <c r="B5">
        <v>1163.9000000000001</v>
      </c>
      <c r="C5" t="s">
        <v>1</v>
      </c>
      <c r="D5" t="s">
        <v>52</v>
      </c>
    </row>
    <row r="6" spans="1:11" x14ac:dyDescent="0.25">
      <c r="A6" t="s">
        <v>10</v>
      </c>
      <c r="B6">
        <f>B4/B5</f>
        <v>4.2959017097688804E-3</v>
      </c>
      <c r="C6" t="s">
        <v>7</v>
      </c>
    </row>
    <row r="7" spans="1:11" x14ac:dyDescent="0.25">
      <c r="A7" t="s">
        <v>15</v>
      </c>
      <c r="B7">
        <v>0.5</v>
      </c>
      <c r="C7" t="s">
        <v>19</v>
      </c>
      <c r="D7" t="s">
        <v>53</v>
      </c>
    </row>
    <row r="8" spans="1:11" x14ac:dyDescent="0.25">
      <c r="A8" t="s">
        <v>12</v>
      </c>
      <c r="B8" s="4">
        <f>B6/B7</f>
        <v>8.5918034195377607E-3</v>
      </c>
      <c r="C8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standard</vt:lpstr>
      <vt:lpstr>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2015-06-05T18:19:34Z</dcterms:created>
  <dcterms:modified xsi:type="dcterms:W3CDTF">2020-10-04T02:50:16Z</dcterms:modified>
</cp:coreProperties>
</file>