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80" yWindow="1080" windowWidth="22260" windowHeight="14780"/>
  </bookViews>
  <sheets>
    <sheet name="audio" sheetId="1" r:id="rId1"/>
    <sheet name="midwee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1" l="1"/>
  <c r="R45" i="1"/>
  <c r="R44" i="1"/>
  <c r="R43" i="1"/>
  <c r="R42" i="1"/>
  <c r="R47" i="1"/>
  <c r="R46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R48" i="1" s="1"/>
  <c r="Q47" i="1"/>
  <c r="G57" i="1"/>
  <c r="G67" i="1" l="1"/>
  <c r="H67" i="1"/>
  <c r="G66" i="1"/>
  <c r="H66" i="1" s="1"/>
  <c r="G65" i="1"/>
  <c r="H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H57" i="1"/>
  <c r="G56" i="1"/>
  <c r="H56" i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N60" i="1"/>
  <c r="N61" i="1" s="1"/>
  <c r="N62" i="1" s="1"/>
  <c r="N63" i="1" s="1"/>
  <c r="N64" i="1" s="1"/>
  <c r="N65" i="1" s="1"/>
  <c r="N66" i="1" s="1"/>
  <c r="N67" i="1" s="1"/>
  <c r="N44" i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43" i="1"/>
  <c r="G23" i="1"/>
  <c r="H23" i="1" s="1"/>
  <c r="G22" i="1"/>
  <c r="H22" i="1" s="1"/>
  <c r="P21" i="1"/>
  <c r="O21" i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G21" i="1"/>
  <c r="H21" i="1" s="1"/>
  <c r="G20" i="1"/>
  <c r="H20" i="1"/>
  <c r="G19" i="1"/>
  <c r="H19" i="1" s="1"/>
  <c r="G18" i="1"/>
  <c r="H18" i="1" s="1"/>
  <c r="G17" i="1"/>
  <c r="H17" i="1"/>
  <c r="G16" i="1"/>
  <c r="H16" i="1"/>
  <c r="G15" i="1"/>
  <c r="H15" i="1" s="1"/>
  <c r="G14" i="1"/>
  <c r="H14" i="1" s="1"/>
  <c r="H13" i="1"/>
  <c r="G13" i="1"/>
  <c r="O22" i="1" l="1"/>
  <c r="O23" i="1" s="1"/>
  <c r="O24" i="1"/>
  <c r="P23" i="1"/>
  <c r="P2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O2" i="1" s="1"/>
  <c r="O25" i="1" l="1"/>
  <c r="P24" i="1"/>
  <c r="P2" i="1"/>
  <c r="O3" i="1"/>
  <c r="G68" i="1"/>
  <c r="H2" i="1"/>
  <c r="J2" i="1" s="1"/>
  <c r="K2" i="1" s="1"/>
  <c r="L2" i="1" s="1"/>
  <c r="E68" i="1"/>
  <c r="D68" i="1"/>
  <c r="O26" i="1" l="1"/>
  <c r="P25" i="1"/>
  <c r="O4" i="1"/>
  <c r="P3" i="1"/>
  <c r="P26" i="1" l="1"/>
  <c r="O27" i="1"/>
  <c r="O5" i="1"/>
  <c r="P4" i="1"/>
  <c r="O28" i="1" l="1"/>
  <c r="P27" i="1"/>
  <c r="O6" i="1"/>
  <c r="P5" i="1"/>
  <c r="O29" i="1" l="1"/>
  <c r="P28" i="1"/>
  <c r="O7" i="1"/>
  <c r="P6" i="1"/>
  <c r="O30" i="1" l="1"/>
  <c r="P29" i="1"/>
  <c r="O8" i="1"/>
  <c r="P7" i="1"/>
  <c r="O31" i="1" l="1"/>
  <c r="P30" i="1"/>
  <c r="O9" i="1"/>
  <c r="P8" i="1"/>
  <c r="P31" i="1" l="1"/>
  <c r="O32" i="1"/>
  <c r="O10" i="1"/>
  <c r="P9" i="1"/>
  <c r="O33" i="1" l="1"/>
  <c r="P32" i="1"/>
  <c r="O11" i="1"/>
  <c r="P10" i="1"/>
  <c r="O34" i="1" l="1"/>
  <c r="P33" i="1"/>
  <c r="O12" i="1"/>
  <c r="P11" i="1"/>
  <c r="P34" i="1" l="1"/>
  <c r="O35" i="1"/>
  <c r="O13" i="1"/>
  <c r="P12" i="1"/>
  <c r="O36" i="1" l="1"/>
  <c r="P35" i="1"/>
  <c r="O14" i="1"/>
  <c r="P13" i="1"/>
  <c r="O37" i="1" l="1"/>
  <c r="P36" i="1"/>
  <c r="O15" i="1"/>
  <c r="P14" i="1"/>
  <c r="P37" i="1" l="1"/>
  <c r="O38" i="1"/>
  <c r="O16" i="1"/>
  <c r="P15" i="1"/>
  <c r="O39" i="1" l="1"/>
  <c r="P38" i="1"/>
  <c r="O17" i="1"/>
  <c r="P16" i="1"/>
  <c r="P39" i="1" l="1"/>
  <c r="O40" i="1"/>
  <c r="O18" i="1"/>
  <c r="P17" i="1"/>
  <c r="O41" i="1" l="1"/>
  <c r="P40" i="1"/>
  <c r="O19" i="1"/>
  <c r="P18" i="1"/>
  <c r="O42" i="1" l="1"/>
  <c r="P41" i="1"/>
  <c r="O20" i="1"/>
  <c r="P20" i="1" s="1"/>
  <c r="P19" i="1"/>
  <c r="P42" i="1" l="1"/>
  <c r="O43" i="1"/>
  <c r="P43" i="1" l="1"/>
  <c r="O44" i="1"/>
  <c r="O45" i="1" l="1"/>
  <c r="P44" i="1"/>
  <c r="O46" i="1" l="1"/>
  <c r="P45" i="1"/>
  <c r="O47" i="1" l="1"/>
  <c r="P46" i="1"/>
  <c r="P47" i="1" l="1"/>
  <c r="O48" i="1"/>
  <c r="P48" i="1" l="1"/>
  <c r="O49" i="1"/>
  <c r="P49" i="1" l="1"/>
  <c r="O50" i="1"/>
  <c r="O51" i="1" l="1"/>
  <c r="P50" i="1"/>
  <c r="P51" i="1" l="1"/>
  <c r="O52" i="1"/>
  <c r="O53" i="1" l="1"/>
  <c r="P52" i="1"/>
  <c r="O54" i="1" l="1"/>
  <c r="P53" i="1"/>
  <c r="P54" i="1" l="1"/>
  <c r="O55" i="1"/>
  <c r="O56" i="1" l="1"/>
  <c r="P55" i="1"/>
  <c r="O57" i="1" l="1"/>
  <c r="P56" i="1"/>
  <c r="P57" i="1" l="1"/>
  <c r="O58" i="1"/>
  <c r="P58" i="1" l="1"/>
  <c r="O59" i="1"/>
  <c r="P59" i="1" l="1"/>
  <c r="O60" i="1"/>
  <c r="O61" i="1" l="1"/>
  <c r="P60" i="1"/>
  <c r="O62" i="1" l="1"/>
  <c r="P61" i="1"/>
  <c r="O63" i="1" l="1"/>
  <c r="P62" i="1"/>
  <c r="O64" i="1" l="1"/>
  <c r="P63" i="1"/>
  <c r="P64" i="1" l="1"/>
  <c r="O65" i="1"/>
  <c r="O66" i="1" l="1"/>
  <c r="P65" i="1"/>
  <c r="O67" i="1" l="1"/>
  <c r="P67" i="1" s="1"/>
  <c r="P66" i="1"/>
</calcChain>
</file>

<file path=xl/sharedStrings.xml><?xml version="1.0" encoding="utf-8"?>
<sst xmlns="http://schemas.openxmlformats.org/spreadsheetml/2006/main" count="238" uniqueCount="211">
  <si>
    <t>#</t>
  </si>
  <si>
    <t>Book</t>
  </si>
  <si>
    <t>short</t>
  </si>
  <si>
    <t>chapters</t>
  </si>
  <si>
    <t>MB</t>
  </si>
  <si>
    <t>Genesis</t>
  </si>
  <si>
    <t>01_Ge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</si>
  <si>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</si>
  <si>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</si>
  <si>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</si>
  <si>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</si>
  <si>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</si>
  <si>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</si>
  <si>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</si>
  <si>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</si>
  <si>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</si>
  <si>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</si>
  <si>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</si>
  <si>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</si>
  <si>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</si>
  <si>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</si>
  <si>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</si>
  <si>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</si>
  <si>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</si>
  <si>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</si>
  <si>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</si>
  <si>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</si>
  <si>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</si>
  <si>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</si>
  <si>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</si>
  <si>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</si>
  <si>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</si>
  <si>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</si>
  <si>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</si>
  <si>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</si>
  <si>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</si>
  <si>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</si>
  <si>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</si>
  <si>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</si>
  <si>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</si>
  <si>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</si>
  <si>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</si>
  <si>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</si>
  <si>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</si>
  <si>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02_Ex</t>
  </si>
  <si>
    <t>03_Le</t>
  </si>
  <si>
    <t>04_Nu</t>
  </si>
  <si>
    <t>05_De</t>
  </si>
  <si>
    <t>08_Ru</t>
  </si>
  <si>
    <t>09_1Sa</t>
  </si>
  <si>
    <t>10_2Sa</t>
  </si>
  <si>
    <t>11_1Ki</t>
  </si>
  <si>
    <t>12_2Ki</t>
  </si>
  <si>
    <t>13_1Ch</t>
  </si>
  <si>
    <t>14_2Ch</t>
  </si>
  <si>
    <t>16_Ne</t>
  </si>
  <si>
    <t>17_Es</t>
  </si>
  <si>
    <t>19_Ps</t>
  </si>
  <si>
    <t>20_Pr</t>
  </si>
  <si>
    <t>21_Ec</t>
  </si>
  <si>
    <t>25_La</t>
  </si>
  <si>
    <t>27_Da</t>
  </si>
  <si>
    <t>28_Ho</t>
  </si>
  <si>
    <t>30_Am</t>
  </si>
  <si>
    <t>31_Ob</t>
  </si>
  <si>
    <t>34_Na</t>
  </si>
  <si>
    <t>Matthew</t>
  </si>
  <si>
    <t>Mark</t>
  </si>
  <si>
    <t>Luke</t>
  </si>
  <si>
    <t>John</t>
  </si>
  <si>
    <t>Acts</t>
  </si>
  <si>
    <t>Romans</t>
  </si>
  <si>
    <t>2 Corinthians</t>
  </si>
  <si>
    <t>1 Corinthians</t>
  </si>
  <si>
    <t>42_Lu</t>
  </si>
  <si>
    <t>44_Ac</t>
  </si>
  <si>
    <t>45_Ro</t>
  </si>
  <si>
    <t>46_1Co</t>
  </si>
  <si>
    <t>47_2Co</t>
  </si>
  <si>
    <t>Galatians</t>
  </si>
  <si>
    <t>Ephesians</t>
  </si>
  <si>
    <t>Philippians</t>
  </si>
  <si>
    <t>Colossians</t>
  </si>
  <si>
    <t>2 Thessalonians</t>
  </si>
  <si>
    <t>1 Thessalonians</t>
  </si>
  <si>
    <t>48_Ga</t>
  </si>
  <si>
    <t>52_1Th</t>
  </si>
  <si>
    <t>53_2Th</t>
  </si>
  <si>
    <t>1 Timothy</t>
  </si>
  <si>
    <t>2 Timothy</t>
  </si>
  <si>
    <t>Titus</t>
  </si>
  <si>
    <t>Philemon</t>
  </si>
  <si>
    <t>Hebrews</t>
  </si>
  <si>
    <t>James</t>
  </si>
  <si>
    <t>54_1Ti</t>
  </si>
  <si>
    <t>55_2Ti</t>
  </si>
  <si>
    <t>1 Peter</t>
  </si>
  <si>
    <t>2 Peter</t>
  </si>
  <si>
    <t>1 John</t>
  </si>
  <si>
    <t>2 John</t>
  </si>
  <si>
    <t>3 John</t>
  </si>
  <si>
    <t>Jude</t>
  </si>
  <si>
    <t>Revelation</t>
  </si>
  <si>
    <t>60_1Pe</t>
  </si>
  <si>
    <t>61_2Pe</t>
  </si>
  <si>
    <t>62_1Jo</t>
  </si>
  <si>
    <t>63_2Jo</t>
  </si>
  <si>
    <t>64_3Jo</t>
  </si>
  <si>
    <t>66_Re</t>
  </si>
  <si>
    <t>2.2GB</t>
  </si>
  <si>
    <t>min/MB</t>
  </si>
  <si>
    <t>MB total</t>
  </si>
  <si>
    <t>minutes</t>
  </si>
  <si>
    <t>hours</t>
  </si>
  <si>
    <t>days</t>
  </si>
  <si>
    <t>time</t>
  </si>
  <si>
    <t xml:space="preserve">reference: </t>
  </si>
  <si>
    <t>chapters cumulative</t>
  </si>
  <si>
    <t>year</t>
  </si>
  <si>
    <t>2 Chronicles 29</t>
  </si>
  <si>
    <t>Isaiah 24</t>
  </si>
  <si>
    <t>Matthew 1</t>
  </si>
  <si>
    <t>Acts 21</t>
  </si>
  <si>
    <t>Genesis 1</t>
  </si>
  <si>
    <t>Leviticus 18</t>
  </si>
  <si>
    <t>Judges 15</t>
  </si>
  <si>
    <t>2 Kings 22</t>
  </si>
  <si>
    <t>Joshua 16</t>
  </si>
  <si>
    <t>workbook</t>
  </si>
  <si>
    <t>Nehemia 9</t>
  </si>
  <si>
    <t>1 Samuel 25</t>
  </si>
  <si>
    <t>Colossians 1</t>
  </si>
  <si>
    <t>Luke 2</t>
  </si>
  <si>
    <t>chapter in January</t>
  </si>
  <si>
    <t>Leviticus 1</t>
  </si>
  <si>
    <t>June 24 start with Genesis</t>
  </si>
  <si>
    <t>Psalm 119:113</t>
  </si>
  <si>
    <t>Jeremia 13</t>
  </si>
  <si>
    <t>took 6 years</t>
  </si>
  <si>
    <t>took 5 years</t>
  </si>
  <si>
    <t>Zechariah 1</t>
  </si>
  <si>
    <t>Acts 7</t>
  </si>
  <si>
    <t>Revelation 16</t>
  </si>
  <si>
    <t>Jan 18 starts with Genesis 1, from 1991 it took 7.5 years</t>
  </si>
  <si>
    <t>Proverbs</t>
  </si>
  <si>
    <t>06_Jos</t>
  </si>
  <si>
    <t>07_Jg</t>
  </si>
  <si>
    <t>15_Ezr</t>
  </si>
  <si>
    <t>18_Job</t>
  </si>
  <si>
    <t>22_Ca</t>
  </si>
  <si>
    <t>23_Isa</t>
  </si>
  <si>
    <t>24_Jer</t>
  </si>
  <si>
    <t>26_Eze</t>
  </si>
  <si>
    <t>29_Joe</t>
  </si>
  <si>
    <t>32_Jon</t>
  </si>
  <si>
    <t>33_Mic</t>
  </si>
  <si>
    <t>35_Hab</t>
  </si>
  <si>
    <t>36_Zep</t>
  </si>
  <si>
    <t>37_Hag</t>
  </si>
  <si>
    <t>38_Zec</t>
  </si>
  <si>
    <t>39_Mal</t>
  </si>
  <si>
    <t>40_Mt</t>
  </si>
  <si>
    <t>41_Mr</t>
  </si>
  <si>
    <t>43_Joh</t>
  </si>
  <si>
    <t>49_Eph</t>
  </si>
  <si>
    <t>50_Php</t>
  </si>
  <si>
    <t>51_Col</t>
  </si>
  <si>
    <t>56_Tit</t>
  </si>
  <si>
    <t>57_Phm</t>
  </si>
  <si>
    <t>58_Heb</t>
  </si>
  <si>
    <t>59_Jas</t>
  </si>
  <si>
    <t>65_Jude</t>
  </si>
  <si>
    <t xml:space="preserve"> </t>
  </si>
  <si>
    <t>Ezekiel 38</t>
  </si>
  <si>
    <t>new start</t>
  </si>
  <si>
    <t>June 24, 1991</t>
  </si>
  <si>
    <t>Matthew 1 on June 10, 1989</t>
  </si>
  <si>
    <t>Isaiah 14</t>
  </si>
  <si>
    <t>January 18, 1999</t>
  </si>
  <si>
    <t>Psalms 70</t>
  </si>
  <si>
    <t>2 Chronicles 26</t>
  </si>
  <si>
    <t>1 Samuel 1</t>
  </si>
  <si>
    <t>Exodus 28</t>
  </si>
  <si>
    <t>Philippians 1</t>
  </si>
  <si>
    <t>5y</t>
  </si>
  <si>
    <t>8y</t>
  </si>
  <si>
    <t>1999: alternative reading schedule starts with Genesis 1-9</t>
  </si>
  <si>
    <t>part 3 of alternative bible reading finished end of 2000</t>
  </si>
  <si>
    <t>7.5y</t>
  </si>
  <si>
    <t>6y</t>
  </si>
  <si>
    <t>June 19, 1983</t>
  </si>
  <si>
    <t>Matthew 25</t>
  </si>
  <si>
    <t>Jeremia 39</t>
  </si>
  <si>
    <t>Matthew 1 on November 8, 1981</t>
  </si>
  <si>
    <t>Psalms 104</t>
  </si>
  <si>
    <t>2 Chronicles 1</t>
  </si>
  <si>
    <t xml:space="preserve">Joshua 1 </t>
  </si>
  <si>
    <t>6.5y</t>
  </si>
  <si>
    <t>January 2, 1977</t>
  </si>
  <si>
    <t>Luke 13</t>
  </si>
  <si>
    <t>program in each edition of km</t>
  </si>
  <si>
    <t>program in October edition of km from the previous year</t>
  </si>
  <si>
    <t>notes</t>
  </si>
  <si>
    <t>Proverbs 1</t>
  </si>
  <si>
    <t>Numbers 22</t>
  </si>
  <si>
    <t>2Kings 1</t>
  </si>
  <si>
    <t>Matthew 1 on September 21, 1975</t>
  </si>
  <si>
    <t>only until Lamentations in April 8</t>
  </si>
  <si>
    <t>April 15, 1973</t>
  </si>
  <si>
    <t>3,5y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</si>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</sst>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A31" workbookViewId="0">
      <selection activeCell="L71" sqref="L71"/>
    </sheetView>
  </sheetViews>
  <sheetFormatPr defaultColWidth="8.81640625" defaultRowHeight="14.5" x14ac:dyDescent="0.35"/>
  <cols>
    <col min="1" max="1" width="3" bestFit="1" customWidth="1"/>
    <col min="2" max="2" width="16" bestFit="1" customWidth="1"/>
    <col min="3" max="3" width="7.36328125" bestFit="1" customWidth="1"/>
    <col min="4" max="4" width="8.453125" bestFit="1" customWidth="1"/>
    <col min="5" max="5" width="6" bestFit="1" customWidth="1"/>
    <col min="6" max="6" width="6" customWidth="1"/>
    <col min="13" max="13" width="4.1796875" customWidth="1"/>
    <col min="14" max="14" width="20.81640625" customWidth="1"/>
    <col min="16" max="16" width="7.81640625" customWidth="1"/>
  </cols>
  <sheetData>
    <row r="1" spans="1:1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115</v>
      </c>
      <c r="G1" s="1" t="s">
        <v>112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N1" s="1" t="s">
        <v>117</v>
      </c>
      <c r="O1" s="1" t="s">
        <v>112</v>
      </c>
      <c r="P1" s="1" t="s">
        <v>113</v>
      </c>
      <c r="Q1" s="1" t="s">
        <v>210</v>
      </c>
    </row>
    <row r="2" spans="1:17" x14ac:dyDescent="0.35">
      <c r="A2">
        <v>1</v>
      </c>
      <c r="B2" t="s">
        <v>5</v>
      </c>
      <c r="C2" t="s">
        <v>6</v>
      </c>
      <c r="D2">
        <v>50</v>
      </c>
      <c r="E2">
        <v>130.69999999999999</v>
      </c>
      <c r="F2" s="3">
        <v>0.18611111111111112</v>
      </c>
      <c r="G2" s="5">
        <f>MINUTE(F2)+HOUR(F2)*60</f>
        <v>268</v>
      </c>
      <c r="H2" s="6">
        <f>G2/E2</f>
        <v>2.0504973221117062</v>
      </c>
      <c r="I2">
        <v>2200</v>
      </c>
      <c r="J2" s="4">
        <f>I2*H2</f>
        <v>4511.0941086457533</v>
      </c>
      <c r="K2" s="4">
        <f>J2/60</f>
        <v>75.184901810762554</v>
      </c>
      <c r="L2" s="4">
        <f>K2/24</f>
        <v>3.1327042421151066</v>
      </c>
      <c r="N2">
        <f>D2</f>
        <v>50</v>
      </c>
      <c r="O2" s="5">
        <f>G2</f>
        <v>268</v>
      </c>
      <c r="P2" s="4">
        <f>O2/60</f>
        <v>4.4666666666666668</v>
      </c>
      <c r="Q2" s="13" t="str">
        <f t="shared" ref="Q2:Q23" si="0">CONCATENATE(INT(O2/5.553)/10,"%")</f>
        <v>4,8%</v>
      </c>
    </row>
    <row r="3" spans="1:17" x14ac:dyDescent="0.35">
      <c r="A3">
        <v>2</v>
      </c>
      <c r="B3" t="s">
        <v>7</v>
      </c>
      <c r="C3" t="s">
        <v>44</v>
      </c>
      <c r="D3">
        <v>40</v>
      </c>
      <c r="E3">
        <v>103.6</v>
      </c>
      <c r="F3" s="3">
        <v>0.14791666666666667</v>
      </c>
      <c r="G3" s="5">
        <f>MINUTE(F3)+HOUR(F3)*60</f>
        <v>213</v>
      </c>
      <c r="H3" s="6">
        <f>G3/E3</f>
        <v>2.0559845559845562</v>
      </c>
      <c r="N3">
        <f>D3+N2</f>
        <v>90</v>
      </c>
      <c r="O3" s="5">
        <f>O2+G3</f>
        <v>481</v>
      </c>
      <c r="P3" s="4">
        <f t="shared" ref="P3:P20" si="1">O3/60</f>
        <v>8.0166666666666675</v>
      </c>
      <c r="Q3" s="13" t="str">
        <f t="shared" si="0"/>
        <v>8,6%</v>
      </c>
    </row>
    <row r="4" spans="1:17" x14ac:dyDescent="0.35">
      <c r="A4">
        <v>3</v>
      </c>
      <c r="B4" t="s">
        <v>8</v>
      </c>
      <c r="C4" t="s">
        <v>45</v>
      </c>
      <c r="D4">
        <v>27</v>
      </c>
      <c r="E4">
        <v>72.5</v>
      </c>
      <c r="F4" s="3">
        <v>0.10347222222222223</v>
      </c>
      <c r="G4" s="5">
        <f t="shared" ref="G4:G67" si="2">MINUTE(F4)+HOUR(F4)*60</f>
        <v>149</v>
      </c>
      <c r="H4" s="6">
        <f t="shared" ref="H4:H67" si="3">G4/E4</f>
        <v>2.0551724137931036</v>
      </c>
      <c r="N4">
        <f t="shared" ref="N4:N20" si="4">D4+N3</f>
        <v>117</v>
      </c>
      <c r="O4" s="5">
        <f t="shared" ref="O4:O20" si="5">O3+G4</f>
        <v>630</v>
      </c>
      <c r="P4" s="4">
        <f t="shared" si="1"/>
        <v>10.5</v>
      </c>
      <c r="Q4" s="13" t="str">
        <f t="shared" si="0"/>
        <v>11,3%</v>
      </c>
    </row>
    <row r="5" spans="1:17" x14ac:dyDescent="0.35">
      <c r="A5">
        <v>4</v>
      </c>
      <c r="B5" t="s">
        <v>9</v>
      </c>
      <c r="C5" t="s">
        <v>46</v>
      </c>
      <c r="D5">
        <v>36</v>
      </c>
      <c r="E5">
        <v>103.3</v>
      </c>
      <c r="F5" s="3">
        <v>0.14722222222222223</v>
      </c>
      <c r="G5" s="5">
        <f t="shared" si="2"/>
        <v>212</v>
      </c>
      <c r="H5" s="6">
        <f t="shared" si="3"/>
        <v>2.0522749273959344</v>
      </c>
      <c r="N5">
        <f t="shared" si="4"/>
        <v>153</v>
      </c>
      <c r="O5" s="5">
        <f t="shared" si="5"/>
        <v>842</v>
      </c>
      <c r="P5" s="4">
        <f t="shared" si="1"/>
        <v>14.033333333333333</v>
      </c>
      <c r="Q5" s="13" t="str">
        <f t="shared" si="0"/>
        <v>15,1%</v>
      </c>
    </row>
    <row r="6" spans="1:17" x14ac:dyDescent="0.35">
      <c r="A6">
        <v>5</v>
      </c>
      <c r="B6" t="s">
        <v>10</v>
      </c>
      <c r="C6" t="s">
        <v>47</v>
      </c>
      <c r="D6">
        <v>34</v>
      </c>
      <c r="E6">
        <v>87.4</v>
      </c>
      <c r="F6" s="3">
        <v>0.12430555555555556</v>
      </c>
      <c r="G6" s="5">
        <f t="shared" si="2"/>
        <v>179</v>
      </c>
      <c r="H6" s="6">
        <f t="shared" si="3"/>
        <v>2.0480549199084668</v>
      </c>
      <c r="J6" t="s">
        <v>172</v>
      </c>
      <c r="N6">
        <f t="shared" si="4"/>
        <v>187</v>
      </c>
      <c r="O6" s="5">
        <f t="shared" si="5"/>
        <v>1021</v>
      </c>
      <c r="P6" s="4">
        <f t="shared" si="1"/>
        <v>17.016666666666666</v>
      </c>
      <c r="Q6" s="13" t="str">
        <f t="shared" si="0"/>
        <v>18,3%</v>
      </c>
    </row>
    <row r="7" spans="1:17" x14ac:dyDescent="0.35">
      <c r="A7">
        <v>6</v>
      </c>
      <c r="B7" t="s">
        <v>11</v>
      </c>
      <c r="C7" t="s">
        <v>145</v>
      </c>
      <c r="D7">
        <v>24</v>
      </c>
      <c r="E7">
        <v>56.8</v>
      </c>
      <c r="F7" s="3">
        <v>8.0555555555555561E-2</v>
      </c>
      <c r="G7" s="5">
        <f t="shared" si="2"/>
        <v>116</v>
      </c>
      <c r="H7" s="6">
        <f t="shared" si="3"/>
        <v>2.0422535211267605</v>
      </c>
      <c r="N7">
        <f t="shared" si="4"/>
        <v>211</v>
      </c>
      <c r="O7" s="5">
        <f t="shared" si="5"/>
        <v>1137</v>
      </c>
      <c r="P7" s="4">
        <f t="shared" si="1"/>
        <v>18.95</v>
      </c>
      <c r="Q7" s="13" t="str">
        <f t="shared" si="0"/>
        <v>20,4%</v>
      </c>
    </row>
    <row r="8" spans="1:17" x14ac:dyDescent="0.35">
      <c r="A8">
        <v>7</v>
      </c>
      <c r="B8" t="s">
        <v>12</v>
      </c>
      <c r="C8" t="s">
        <v>146</v>
      </c>
      <c r="D8">
        <v>21</v>
      </c>
      <c r="E8">
        <v>59.7</v>
      </c>
      <c r="F8" s="3">
        <v>8.5416666666666655E-2</v>
      </c>
      <c r="G8" s="5">
        <f t="shared" si="2"/>
        <v>123</v>
      </c>
      <c r="H8" s="6">
        <f t="shared" si="3"/>
        <v>2.0603015075376883</v>
      </c>
      <c r="N8">
        <f t="shared" si="4"/>
        <v>232</v>
      </c>
      <c r="O8" s="5">
        <f t="shared" si="5"/>
        <v>1260</v>
      </c>
      <c r="P8" s="4">
        <f t="shared" si="1"/>
        <v>21</v>
      </c>
      <c r="Q8" s="13" t="str">
        <f t="shared" si="0"/>
        <v>22,6%</v>
      </c>
    </row>
    <row r="9" spans="1:17" x14ac:dyDescent="0.35">
      <c r="A9">
        <v>8</v>
      </c>
      <c r="B9" t="s">
        <v>13</v>
      </c>
      <c r="C9" t="s">
        <v>48</v>
      </c>
      <c r="D9">
        <v>4</v>
      </c>
      <c r="E9">
        <v>8.9</v>
      </c>
      <c r="F9" s="3">
        <v>1.2499999999999999E-2</v>
      </c>
      <c r="G9" s="5">
        <f t="shared" si="2"/>
        <v>18</v>
      </c>
      <c r="H9" s="6">
        <f t="shared" si="3"/>
        <v>2.0224719101123596</v>
      </c>
      <c r="N9">
        <f t="shared" si="4"/>
        <v>236</v>
      </c>
      <c r="O9" s="5">
        <f t="shared" si="5"/>
        <v>1278</v>
      </c>
      <c r="P9" s="4">
        <f t="shared" si="1"/>
        <v>21.3</v>
      </c>
      <c r="Q9" s="13" t="str">
        <f t="shared" si="0"/>
        <v>23%</v>
      </c>
    </row>
    <row r="10" spans="1:17" x14ac:dyDescent="0.35">
      <c r="A10">
        <v>9</v>
      </c>
      <c r="B10" t="s">
        <v>14</v>
      </c>
      <c r="C10" t="s">
        <v>49</v>
      </c>
      <c r="D10">
        <v>31</v>
      </c>
      <c r="E10">
        <v>78.900000000000006</v>
      </c>
      <c r="F10" s="3">
        <v>0.1125</v>
      </c>
      <c r="G10" s="5">
        <f t="shared" si="2"/>
        <v>162</v>
      </c>
      <c r="H10" s="6">
        <f t="shared" si="3"/>
        <v>2.0532319391634979</v>
      </c>
      <c r="N10">
        <f t="shared" si="4"/>
        <v>267</v>
      </c>
      <c r="O10" s="5">
        <f t="shared" si="5"/>
        <v>1440</v>
      </c>
      <c r="P10" s="4">
        <f t="shared" si="1"/>
        <v>24</v>
      </c>
      <c r="Q10" s="13" t="str">
        <f t="shared" si="0"/>
        <v>25,9%</v>
      </c>
    </row>
    <row r="11" spans="1:17" x14ac:dyDescent="0.35">
      <c r="A11">
        <v>10</v>
      </c>
      <c r="B11" t="s">
        <v>15</v>
      </c>
      <c r="C11" t="s">
        <v>50</v>
      </c>
      <c r="D11">
        <v>24</v>
      </c>
      <c r="E11">
        <v>64.5</v>
      </c>
      <c r="F11" s="3">
        <v>9.1666666666666674E-2</v>
      </c>
      <c r="G11" s="5">
        <f t="shared" si="2"/>
        <v>132</v>
      </c>
      <c r="H11" s="6">
        <f t="shared" si="3"/>
        <v>2.0465116279069768</v>
      </c>
      <c r="N11">
        <f t="shared" si="4"/>
        <v>291</v>
      </c>
      <c r="O11" s="5">
        <f t="shared" si="5"/>
        <v>1572</v>
      </c>
      <c r="P11" s="4">
        <f t="shared" si="1"/>
        <v>26.2</v>
      </c>
      <c r="Q11" s="13" t="str">
        <f t="shared" si="0"/>
        <v>28,3%</v>
      </c>
    </row>
    <row r="12" spans="1:17" x14ac:dyDescent="0.35">
      <c r="A12">
        <v>11</v>
      </c>
      <c r="B12" t="s">
        <v>16</v>
      </c>
      <c r="C12" t="s">
        <v>51</v>
      </c>
      <c r="D12">
        <v>22</v>
      </c>
      <c r="E12">
        <v>78.8</v>
      </c>
      <c r="F12" s="3">
        <v>0.1125</v>
      </c>
      <c r="G12" s="5">
        <f t="shared" si="2"/>
        <v>162</v>
      </c>
      <c r="H12" s="6">
        <f t="shared" si="3"/>
        <v>2.0558375634517767</v>
      </c>
      <c r="N12">
        <f t="shared" si="4"/>
        <v>313</v>
      </c>
      <c r="O12" s="5">
        <f t="shared" si="5"/>
        <v>1734</v>
      </c>
      <c r="P12" s="4">
        <f t="shared" si="1"/>
        <v>28.9</v>
      </c>
      <c r="Q12" s="13" t="str">
        <f t="shared" si="0"/>
        <v>31,2%</v>
      </c>
    </row>
    <row r="13" spans="1:17" x14ac:dyDescent="0.35">
      <c r="A13">
        <v>12</v>
      </c>
      <c r="B13" t="s">
        <v>17</v>
      </c>
      <c r="C13" t="s">
        <v>52</v>
      </c>
      <c r="D13">
        <v>25</v>
      </c>
      <c r="E13">
        <v>75.5</v>
      </c>
      <c r="F13" s="3">
        <v>0.1076388888888889</v>
      </c>
      <c r="G13" s="5">
        <f t="shared" si="2"/>
        <v>155</v>
      </c>
      <c r="H13" s="6">
        <f t="shared" si="3"/>
        <v>2.052980132450331</v>
      </c>
      <c r="N13">
        <f t="shared" si="4"/>
        <v>338</v>
      </c>
      <c r="O13" s="5">
        <f t="shared" si="5"/>
        <v>1889</v>
      </c>
      <c r="P13" s="4">
        <f t="shared" si="1"/>
        <v>31.483333333333334</v>
      </c>
      <c r="Q13" s="13" t="str">
        <f t="shared" si="0"/>
        <v>34%</v>
      </c>
    </row>
    <row r="14" spans="1:17" x14ac:dyDescent="0.35">
      <c r="A14">
        <v>13</v>
      </c>
      <c r="B14" t="s">
        <v>18</v>
      </c>
      <c r="C14" t="s">
        <v>53</v>
      </c>
      <c r="D14">
        <v>29</v>
      </c>
      <c r="E14">
        <v>71.5</v>
      </c>
      <c r="F14" s="3">
        <v>0.1013888888888889</v>
      </c>
      <c r="G14" s="5">
        <f t="shared" si="2"/>
        <v>146</v>
      </c>
      <c r="H14" s="6">
        <f t="shared" si="3"/>
        <v>2.0419580419580421</v>
      </c>
      <c r="N14">
        <f t="shared" si="4"/>
        <v>367</v>
      </c>
      <c r="O14" s="5">
        <f t="shared" si="5"/>
        <v>2035</v>
      </c>
      <c r="P14" s="4">
        <f t="shared" si="1"/>
        <v>33.916666666666664</v>
      </c>
      <c r="Q14" s="13" t="str">
        <f t="shared" si="0"/>
        <v>36,6%</v>
      </c>
    </row>
    <row r="15" spans="1:17" x14ac:dyDescent="0.35">
      <c r="A15">
        <v>14</v>
      </c>
      <c r="B15" t="s">
        <v>19</v>
      </c>
      <c r="C15" t="s">
        <v>54</v>
      </c>
      <c r="D15">
        <v>36</v>
      </c>
      <c r="E15">
        <v>84</v>
      </c>
      <c r="F15" s="3">
        <v>0.11944444444444445</v>
      </c>
      <c r="G15" s="5">
        <f t="shared" si="2"/>
        <v>172</v>
      </c>
      <c r="H15" s="6">
        <f t="shared" si="3"/>
        <v>2.0476190476190474</v>
      </c>
      <c r="N15">
        <f t="shared" si="4"/>
        <v>403</v>
      </c>
      <c r="O15" s="5">
        <f t="shared" si="5"/>
        <v>2207</v>
      </c>
      <c r="P15" s="4">
        <f t="shared" si="1"/>
        <v>36.783333333333331</v>
      </c>
      <c r="Q15" s="13" t="str">
        <f t="shared" si="0"/>
        <v>39,7%</v>
      </c>
    </row>
    <row r="16" spans="1:17" x14ac:dyDescent="0.35">
      <c r="A16">
        <v>15</v>
      </c>
      <c r="B16" t="s">
        <v>20</v>
      </c>
      <c r="C16" t="s">
        <v>147</v>
      </c>
      <c r="D16">
        <v>10</v>
      </c>
      <c r="E16">
        <v>24.2</v>
      </c>
      <c r="F16" s="3">
        <v>3.4722222222222224E-2</v>
      </c>
      <c r="G16" s="5">
        <f t="shared" si="2"/>
        <v>50</v>
      </c>
      <c r="H16" s="6">
        <f t="shared" si="3"/>
        <v>2.0661157024793391</v>
      </c>
      <c r="N16">
        <f t="shared" si="4"/>
        <v>413</v>
      </c>
      <c r="O16" s="5">
        <f t="shared" si="5"/>
        <v>2257</v>
      </c>
      <c r="P16" s="4">
        <f t="shared" si="1"/>
        <v>37.616666666666667</v>
      </c>
      <c r="Q16" s="13" t="str">
        <f t="shared" si="0"/>
        <v>40,6%</v>
      </c>
    </row>
    <row r="17" spans="1:17" x14ac:dyDescent="0.35">
      <c r="A17">
        <v>16</v>
      </c>
      <c r="B17" t="s">
        <v>21</v>
      </c>
      <c r="C17" t="s">
        <v>55</v>
      </c>
      <c r="D17">
        <v>13</v>
      </c>
      <c r="E17">
        <v>24.8</v>
      </c>
      <c r="F17" s="3">
        <v>4.6527777777777779E-2</v>
      </c>
      <c r="G17" s="5">
        <f t="shared" si="2"/>
        <v>67</v>
      </c>
      <c r="H17" s="6">
        <f t="shared" si="3"/>
        <v>2.7016129032258065</v>
      </c>
      <c r="N17">
        <f t="shared" si="4"/>
        <v>426</v>
      </c>
      <c r="O17" s="5">
        <f t="shared" si="5"/>
        <v>2324</v>
      </c>
      <c r="P17" s="4">
        <f t="shared" si="1"/>
        <v>38.733333333333334</v>
      </c>
      <c r="Q17" s="13" t="str">
        <f t="shared" si="0"/>
        <v>41,8%</v>
      </c>
    </row>
    <row r="18" spans="1:17" x14ac:dyDescent="0.35">
      <c r="A18">
        <v>17</v>
      </c>
      <c r="B18" t="s">
        <v>22</v>
      </c>
      <c r="C18" t="s">
        <v>56</v>
      </c>
      <c r="D18">
        <v>10</v>
      </c>
      <c r="E18">
        <v>13.1</v>
      </c>
      <c r="F18" s="3">
        <v>2.4305555555555556E-2</v>
      </c>
      <c r="G18" s="5">
        <f t="shared" si="2"/>
        <v>35</v>
      </c>
      <c r="H18" s="6">
        <f t="shared" si="3"/>
        <v>2.6717557251908399</v>
      </c>
      <c r="N18">
        <f t="shared" si="4"/>
        <v>436</v>
      </c>
      <c r="O18" s="5">
        <f t="shared" si="5"/>
        <v>2359</v>
      </c>
      <c r="P18" s="4">
        <f t="shared" si="1"/>
        <v>39.31666666666667</v>
      </c>
      <c r="Q18" s="13" t="str">
        <f t="shared" si="0"/>
        <v>42,4%</v>
      </c>
    </row>
    <row r="19" spans="1:17" x14ac:dyDescent="0.35">
      <c r="A19">
        <v>18</v>
      </c>
      <c r="B19" t="s">
        <v>23</v>
      </c>
      <c r="C19" t="s">
        <v>148</v>
      </c>
      <c r="D19">
        <v>42</v>
      </c>
      <c r="E19">
        <v>51.9</v>
      </c>
      <c r="F19" s="3">
        <v>9.7222222222222224E-2</v>
      </c>
      <c r="G19" s="5">
        <f t="shared" si="2"/>
        <v>140</v>
      </c>
      <c r="H19" s="6">
        <f t="shared" si="3"/>
        <v>2.6974951830443161</v>
      </c>
      <c r="N19">
        <f t="shared" si="4"/>
        <v>478</v>
      </c>
      <c r="O19" s="5">
        <f t="shared" si="5"/>
        <v>2499</v>
      </c>
      <c r="P19" s="4">
        <f t="shared" si="1"/>
        <v>41.65</v>
      </c>
      <c r="Q19" s="13" t="str">
        <f t="shared" si="0"/>
        <v>45%</v>
      </c>
    </row>
    <row r="20" spans="1:17" x14ac:dyDescent="0.35">
      <c r="A20">
        <v>19</v>
      </c>
      <c r="B20" t="s">
        <v>24</v>
      </c>
      <c r="C20" t="s">
        <v>57</v>
      </c>
      <c r="D20">
        <v>150</v>
      </c>
      <c r="E20">
        <v>139.6</v>
      </c>
      <c r="F20" s="3">
        <v>0.25763888888888892</v>
      </c>
      <c r="G20" s="5">
        <f t="shared" si="2"/>
        <v>371</v>
      </c>
      <c r="H20" s="6">
        <f t="shared" si="3"/>
        <v>2.657593123209169</v>
      </c>
      <c r="N20">
        <f t="shared" si="4"/>
        <v>628</v>
      </c>
      <c r="O20" s="5">
        <f t="shared" si="5"/>
        <v>2870</v>
      </c>
      <c r="P20" s="4">
        <f t="shared" si="1"/>
        <v>47.833333333333336</v>
      </c>
      <c r="Q20" s="13" t="str">
        <f t="shared" si="0"/>
        <v>51,6%</v>
      </c>
    </row>
    <row r="21" spans="1:17" x14ac:dyDescent="0.35">
      <c r="A21">
        <v>20</v>
      </c>
      <c r="B21" t="s">
        <v>144</v>
      </c>
      <c r="C21" t="s">
        <v>58</v>
      </c>
      <c r="D21">
        <v>31</v>
      </c>
      <c r="E21">
        <v>48.4</v>
      </c>
      <c r="F21" s="3">
        <v>9.0972222222222218E-2</v>
      </c>
      <c r="G21" s="5">
        <f t="shared" si="2"/>
        <v>131</v>
      </c>
      <c r="H21" s="6">
        <f t="shared" si="3"/>
        <v>2.7066115702479339</v>
      </c>
      <c r="N21">
        <f t="shared" ref="N21:N42" si="6">D21+N20</f>
        <v>659</v>
      </c>
      <c r="O21" s="5">
        <f t="shared" ref="O21:O42" si="7">O20+G21</f>
        <v>3001</v>
      </c>
      <c r="P21" s="4">
        <f t="shared" ref="P21:P42" si="8">O21/60</f>
        <v>50.016666666666666</v>
      </c>
      <c r="Q21" s="13" t="str">
        <f t="shared" si="0"/>
        <v>54%</v>
      </c>
    </row>
    <row r="22" spans="1:17" x14ac:dyDescent="0.35">
      <c r="A22">
        <v>21</v>
      </c>
      <c r="B22" t="s">
        <v>25</v>
      </c>
      <c r="C22" t="s">
        <v>59</v>
      </c>
      <c r="D22">
        <v>12</v>
      </c>
      <c r="E22">
        <v>15.8</v>
      </c>
      <c r="F22" s="3">
        <v>2.9166666666666664E-2</v>
      </c>
      <c r="G22" s="5">
        <f t="shared" si="2"/>
        <v>42</v>
      </c>
      <c r="H22" s="6">
        <f t="shared" si="3"/>
        <v>2.6582278481012658</v>
      </c>
      <c r="N22">
        <f t="shared" si="6"/>
        <v>671</v>
      </c>
      <c r="O22" s="5">
        <f t="shared" si="7"/>
        <v>3043</v>
      </c>
      <c r="P22" s="4">
        <f t="shared" si="8"/>
        <v>50.716666666666669</v>
      </c>
      <c r="Q22" s="13" t="str">
        <f t="shared" si="0"/>
        <v>54,7%</v>
      </c>
    </row>
    <row r="23" spans="1:17" x14ac:dyDescent="0.35">
      <c r="A23">
        <v>22</v>
      </c>
      <c r="B23" t="s">
        <v>26</v>
      </c>
      <c r="C23" t="s">
        <v>149</v>
      </c>
      <c r="D23">
        <v>8</v>
      </c>
      <c r="E23">
        <v>8.1</v>
      </c>
      <c r="F23" s="3">
        <v>1.5277777777777777E-2</v>
      </c>
      <c r="G23" s="5">
        <f t="shared" si="2"/>
        <v>22</v>
      </c>
      <c r="H23" s="6">
        <f t="shared" si="3"/>
        <v>2.7160493827160495</v>
      </c>
      <c r="N23">
        <f t="shared" si="6"/>
        <v>679</v>
      </c>
      <c r="O23" s="5">
        <f t="shared" si="7"/>
        <v>3065</v>
      </c>
      <c r="P23" s="4">
        <f t="shared" si="8"/>
        <v>51.083333333333336</v>
      </c>
      <c r="Q23" s="13" t="str">
        <f t="shared" si="0"/>
        <v>55,1%</v>
      </c>
    </row>
    <row r="24" spans="1:17" x14ac:dyDescent="0.35">
      <c r="A24">
        <v>23</v>
      </c>
      <c r="B24" t="s">
        <v>27</v>
      </c>
      <c r="C24" t="s">
        <v>150</v>
      </c>
      <c r="D24">
        <v>66</v>
      </c>
      <c r="E24">
        <v>99.8</v>
      </c>
      <c r="F24" s="3">
        <v>0.1875</v>
      </c>
      <c r="G24" s="5">
        <f t="shared" si="2"/>
        <v>270</v>
      </c>
      <c r="H24" s="6">
        <f t="shared" si="3"/>
        <v>2.7054108216432868</v>
      </c>
      <c r="N24">
        <f t="shared" si="6"/>
        <v>745</v>
      </c>
      <c r="O24" s="5">
        <f t="shared" si="7"/>
        <v>3335</v>
      </c>
      <c r="P24" s="4">
        <f t="shared" si="8"/>
        <v>55.583333333333336</v>
      </c>
      <c r="Q24" s="13" t="str">
        <f t="shared" ref="Q24:Q46" si="9">CONCATENATE(INT(O24/5.553)/10,"%")</f>
        <v>60%</v>
      </c>
    </row>
    <row r="25" spans="1:17" x14ac:dyDescent="0.35">
      <c r="A25">
        <v>24</v>
      </c>
      <c r="B25" t="s">
        <v>28</v>
      </c>
      <c r="C25" t="s">
        <v>151</v>
      </c>
      <c r="D25">
        <v>52</v>
      </c>
      <c r="E25">
        <v>106.2</v>
      </c>
      <c r="F25" s="3">
        <v>0.20069444444444443</v>
      </c>
      <c r="G25" s="5">
        <f t="shared" si="2"/>
        <v>289</v>
      </c>
      <c r="H25" s="6">
        <f t="shared" si="3"/>
        <v>2.7212806026365346</v>
      </c>
      <c r="N25">
        <f t="shared" si="6"/>
        <v>797</v>
      </c>
      <c r="O25" s="5">
        <f t="shared" si="7"/>
        <v>3624</v>
      </c>
      <c r="P25" s="4">
        <f t="shared" si="8"/>
        <v>60.4</v>
      </c>
      <c r="Q25" s="13" t="str">
        <f t="shared" si="9"/>
        <v>65,2%</v>
      </c>
    </row>
    <row r="26" spans="1:17" x14ac:dyDescent="0.35">
      <c r="A26">
        <v>25</v>
      </c>
      <c r="B26" t="s">
        <v>29</v>
      </c>
      <c r="C26" t="s">
        <v>60</v>
      </c>
      <c r="D26">
        <v>5</v>
      </c>
      <c r="E26">
        <v>9.8000000000000007</v>
      </c>
      <c r="F26" s="3">
        <v>1.8749999999999999E-2</v>
      </c>
      <c r="G26" s="5">
        <f t="shared" si="2"/>
        <v>27</v>
      </c>
      <c r="H26" s="6">
        <f t="shared" si="3"/>
        <v>2.7551020408163263</v>
      </c>
      <c r="N26">
        <f t="shared" si="6"/>
        <v>802</v>
      </c>
      <c r="O26" s="5">
        <f t="shared" si="7"/>
        <v>3651</v>
      </c>
      <c r="P26" s="4">
        <f t="shared" si="8"/>
        <v>60.85</v>
      </c>
      <c r="Q26" s="13" t="str">
        <f t="shared" si="9"/>
        <v>65,7%</v>
      </c>
    </row>
    <row r="27" spans="1:17" x14ac:dyDescent="0.35">
      <c r="A27">
        <v>26</v>
      </c>
      <c r="B27" t="s">
        <v>30</v>
      </c>
      <c r="C27" t="s">
        <v>152</v>
      </c>
      <c r="D27">
        <v>48</v>
      </c>
      <c r="E27">
        <v>92.4</v>
      </c>
      <c r="F27" s="3">
        <v>0.17430555555555557</v>
      </c>
      <c r="G27" s="5">
        <f t="shared" si="2"/>
        <v>251</v>
      </c>
      <c r="H27" s="6">
        <f t="shared" si="3"/>
        <v>2.7164502164502164</v>
      </c>
      <c r="N27">
        <f t="shared" si="6"/>
        <v>850</v>
      </c>
      <c r="O27" s="5">
        <f t="shared" si="7"/>
        <v>3902</v>
      </c>
      <c r="P27" s="4">
        <f t="shared" si="8"/>
        <v>65.033333333333331</v>
      </c>
      <c r="Q27" s="13" t="str">
        <f t="shared" si="9"/>
        <v>70,2%</v>
      </c>
    </row>
    <row r="28" spans="1:17" x14ac:dyDescent="0.35">
      <c r="A28">
        <v>27</v>
      </c>
      <c r="B28" t="s">
        <v>31</v>
      </c>
      <c r="C28" t="s">
        <v>61</v>
      </c>
      <c r="D28">
        <v>12</v>
      </c>
      <c r="E28">
        <v>31.3</v>
      </c>
      <c r="F28" s="3">
        <v>5.9722222222222225E-2</v>
      </c>
      <c r="G28" s="5">
        <f t="shared" si="2"/>
        <v>86</v>
      </c>
      <c r="H28" s="6">
        <f t="shared" si="3"/>
        <v>2.7476038338658144</v>
      </c>
      <c r="N28">
        <f t="shared" si="6"/>
        <v>862</v>
      </c>
      <c r="O28" s="5">
        <f t="shared" si="7"/>
        <v>3988</v>
      </c>
      <c r="P28" s="4">
        <f t="shared" si="8"/>
        <v>66.466666666666669</v>
      </c>
      <c r="Q28" s="13" t="str">
        <f t="shared" si="9"/>
        <v>71,8%</v>
      </c>
    </row>
    <row r="29" spans="1:17" x14ac:dyDescent="0.35">
      <c r="A29">
        <v>28</v>
      </c>
      <c r="B29" t="s">
        <v>32</v>
      </c>
      <c r="C29" t="s">
        <v>62</v>
      </c>
      <c r="D29">
        <v>14</v>
      </c>
      <c r="E29">
        <v>14.7</v>
      </c>
      <c r="F29" s="3">
        <v>2.7083333333333334E-2</v>
      </c>
      <c r="G29" s="5">
        <f t="shared" si="2"/>
        <v>39</v>
      </c>
      <c r="H29" s="6">
        <f t="shared" si="3"/>
        <v>2.6530612244897962</v>
      </c>
      <c r="N29">
        <f t="shared" si="6"/>
        <v>876</v>
      </c>
      <c r="O29" s="5">
        <f t="shared" si="7"/>
        <v>4027</v>
      </c>
      <c r="P29" s="4">
        <f t="shared" si="8"/>
        <v>67.11666666666666</v>
      </c>
      <c r="Q29" s="13" t="str">
        <f t="shared" si="9"/>
        <v>72,5%</v>
      </c>
    </row>
    <row r="30" spans="1:17" x14ac:dyDescent="0.35">
      <c r="A30">
        <v>29</v>
      </c>
      <c r="B30" t="s">
        <v>33</v>
      </c>
      <c r="C30" t="s">
        <v>153</v>
      </c>
      <c r="D30">
        <v>3</v>
      </c>
      <c r="E30">
        <v>5.4</v>
      </c>
      <c r="F30" s="3">
        <v>1.0416666666666666E-2</v>
      </c>
      <c r="G30" s="5">
        <f t="shared" si="2"/>
        <v>15</v>
      </c>
      <c r="H30" s="6">
        <f t="shared" si="3"/>
        <v>2.7777777777777777</v>
      </c>
      <c r="N30">
        <f t="shared" si="6"/>
        <v>879</v>
      </c>
      <c r="O30" s="5">
        <f t="shared" si="7"/>
        <v>4042</v>
      </c>
      <c r="P30" s="4">
        <f t="shared" si="8"/>
        <v>67.36666666666666</v>
      </c>
      <c r="Q30" s="13" t="str">
        <f t="shared" si="9"/>
        <v>72,7%</v>
      </c>
    </row>
    <row r="31" spans="1:17" x14ac:dyDescent="0.35">
      <c r="A31">
        <v>30</v>
      </c>
      <c r="B31" t="s">
        <v>34</v>
      </c>
      <c r="C31" t="s">
        <v>63</v>
      </c>
      <c r="D31">
        <v>9</v>
      </c>
      <c r="E31">
        <v>11.1</v>
      </c>
      <c r="F31" s="3">
        <v>2.0833333333333332E-2</v>
      </c>
      <c r="G31" s="5">
        <f t="shared" si="2"/>
        <v>30</v>
      </c>
      <c r="H31" s="6">
        <f t="shared" si="3"/>
        <v>2.7027027027027026</v>
      </c>
      <c r="N31">
        <f t="shared" si="6"/>
        <v>888</v>
      </c>
      <c r="O31" s="5">
        <f t="shared" si="7"/>
        <v>4072</v>
      </c>
      <c r="P31" s="4">
        <f t="shared" si="8"/>
        <v>67.86666666666666</v>
      </c>
      <c r="Q31" s="13" t="str">
        <f t="shared" si="9"/>
        <v>73,3%</v>
      </c>
    </row>
    <row r="32" spans="1:17" x14ac:dyDescent="0.35">
      <c r="A32">
        <v>31</v>
      </c>
      <c r="B32" t="s">
        <v>35</v>
      </c>
      <c r="C32" t="s">
        <v>64</v>
      </c>
      <c r="D32">
        <v>1</v>
      </c>
      <c r="E32">
        <v>1.8</v>
      </c>
      <c r="F32" s="3">
        <v>3.472222222222222E-3</v>
      </c>
      <c r="G32" s="5">
        <f t="shared" si="2"/>
        <v>5</v>
      </c>
      <c r="H32" s="6">
        <f t="shared" si="3"/>
        <v>2.7777777777777777</v>
      </c>
      <c r="N32">
        <f t="shared" si="6"/>
        <v>889</v>
      </c>
      <c r="O32" s="5">
        <f t="shared" si="7"/>
        <v>4077</v>
      </c>
      <c r="P32" s="4">
        <f t="shared" si="8"/>
        <v>67.95</v>
      </c>
      <c r="Q32" s="13" t="str">
        <f t="shared" si="9"/>
        <v>73,4%</v>
      </c>
    </row>
    <row r="33" spans="1:18" x14ac:dyDescent="0.35">
      <c r="A33">
        <v>32</v>
      </c>
      <c r="B33" t="s">
        <v>36</v>
      </c>
      <c r="C33" t="s">
        <v>154</v>
      </c>
      <c r="D33">
        <v>4</v>
      </c>
      <c r="E33">
        <v>4.5</v>
      </c>
      <c r="F33" s="3">
        <v>6.2499999999999995E-3</v>
      </c>
      <c r="G33" s="5">
        <f t="shared" si="2"/>
        <v>9</v>
      </c>
      <c r="H33" s="6">
        <f t="shared" si="3"/>
        <v>2</v>
      </c>
      <c r="N33">
        <f t="shared" si="6"/>
        <v>893</v>
      </c>
      <c r="O33" s="5">
        <f t="shared" si="7"/>
        <v>4086</v>
      </c>
      <c r="P33" s="4">
        <f t="shared" si="8"/>
        <v>68.099999999999994</v>
      </c>
      <c r="Q33" s="13" t="str">
        <f t="shared" si="9"/>
        <v>73,5%</v>
      </c>
    </row>
    <row r="34" spans="1:18" x14ac:dyDescent="0.35">
      <c r="A34">
        <v>33</v>
      </c>
      <c r="B34" t="s">
        <v>37</v>
      </c>
      <c r="C34" t="s">
        <v>155</v>
      </c>
      <c r="D34">
        <v>7</v>
      </c>
      <c r="E34">
        <v>10.199999999999999</v>
      </c>
      <c r="F34" s="3">
        <v>1.9444444444444445E-2</v>
      </c>
      <c r="G34" s="5">
        <f t="shared" si="2"/>
        <v>28</v>
      </c>
      <c r="H34" s="6">
        <f t="shared" si="3"/>
        <v>2.7450980392156863</v>
      </c>
      <c r="N34">
        <f t="shared" si="6"/>
        <v>900</v>
      </c>
      <c r="O34" s="5">
        <f t="shared" si="7"/>
        <v>4114</v>
      </c>
      <c r="P34" s="4">
        <f t="shared" si="8"/>
        <v>68.566666666666663</v>
      </c>
      <c r="Q34" s="13" t="str">
        <f t="shared" si="9"/>
        <v>74%</v>
      </c>
    </row>
    <row r="35" spans="1:18" x14ac:dyDescent="0.35">
      <c r="A35">
        <v>34</v>
      </c>
      <c r="B35" t="s">
        <v>38</v>
      </c>
      <c r="C35" t="s">
        <v>65</v>
      </c>
      <c r="D35">
        <v>3</v>
      </c>
      <c r="E35">
        <v>4.3</v>
      </c>
      <c r="F35" s="3">
        <v>8.3333333333333332E-3</v>
      </c>
      <c r="G35" s="5">
        <f t="shared" si="2"/>
        <v>12</v>
      </c>
      <c r="H35" s="6">
        <f t="shared" si="3"/>
        <v>2.7906976744186047</v>
      </c>
      <c r="N35">
        <f t="shared" si="6"/>
        <v>903</v>
      </c>
      <c r="O35" s="5">
        <f t="shared" si="7"/>
        <v>4126</v>
      </c>
      <c r="P35" s="4">
        <f t="shared" si="8"/>
        <v>68.766666666666666</v>
      </c>
      <c r="Q35" s="13" t="str">
        <f t="shared" si="9"/>
        <v>74,3%</v>
      </c>
    </row>
    <row r="36" spans="1:18" x14ac:dyDescent="0.35">
      <c r="A36">
        <v>35</v>
      </c>
      <c r="B36" t="s">
        <v>39</v>
      </c>
      <c r="C36" t="s">
        <v>156</v>
      </c>
      <c r="D36">
        <v>3</v>
      </c>
      <c r="E36">
        <v>4.0999999999999996</v>
      </c>
      <c r="F36" s="3">
        <v>7.6388888888888886E-3</v>
      </c>
      <c r="G36" s="5">
        <f t="shared" si="2"/>
        <v>11</v>
      </c>
      <c r="H36" s="6">
        <f t="shared" si="3"/>
        <v>2.6829268292682928</v>
      </c>
      <c r="N36">
        <f t="shared" si="6"/>
        <v>906</v>
      </c>
      <c r="O36" s="5">
        <f t="shared" si="7"/>
        <v>4137</v>
      </c>
      <c r="P36" s="4">
        <f t="shared" si="8"/>
        <v>68.95</v>
      </c>
      <c r="Q36" s="13" t="str">
        <f t="shared" si="9"/>
        <v>74,5%</v>
      </c>
    </row>
    <row r="37" spans="1:18" x14ac:dyDescent="0.35">
      <c r="A37">
        <v>36</v>
      </c>
      <c r="B37" t="s">
        <v>40</v>
      </c>
      <c r="C37" t="s">
        <v>157</v>
      </c>
      <c r="D37">
        <v>3</v>
      </c>
      <c r="E37">
        <v>4.4000000000000004</v>
      </c>
      <c r="F37" s="3">
        <v>8.3333333333333332E-3</v>
      </c>
      <c r="G37" s="5">
        <f t="shared" si="2"/>
        <v>12</v>
      </c>
      <c r="H37" s="6">
        <f t="shared" si="3"/>
        <v>2.7272727272727271</v>
      </c>
      <c r="N37">
        <f t="shared" si="6"/>
        <v>909</v>
      </c>
      <c r="O37" s="5">
        <f t="shared" si="7"/>
        <v>4149</v>
      </c>
      <c r="P37" s="4">
        <f t="shared" si="8"/>
        <v>69.150000000000006</v>
      </c>
      <c r="Q37" s="13" t="str">
        <f t="shared" si="9"/>
        <v>74,7%</v>
      </c>
    </row>
    <row r="38" spans="1:18" x14ac:dyDescent="0.35">
      <c r="A38">
        <v>37</v>
      </c>
      <c r="B38" t="s">
        <v>41</v>
      </c>
      <c r="C38" t="s">
        <v>158</v>
      </c>
      <c r="D38">
        <v>2</v>
      </c>
      <c r="E38">
        <v>2.9</v>
      </c>
      <c r="F38" s="3">
        <v>5.5555555555555558E-3</v>
      </c>
      <c r="G38" s="5">
        <f t="shared" si="2"/>
        <v>8</v>
      </c>
      <c r="H38" s="6">
        <f t="shared" si="3"/>
        <v>2.7586206896551726</v>
      </c>
      <c r="N38">
        <f t="shared" si="6"/>
        <v>911</v>
      </c>
      <c r="O38" s="5">
        <f t="shared" si="7"/>
        <v>4157</v>
      </c>
      <c r="P38" s="4">
        <f t="shared" si="8"/>
        <v>69.283333333333331</v>
      </c>
      <c r="Q38" s="13" t="str">
        <f t="shared" si="9"/>
        <v>74,8%</v>
      </c>
    </row>
    <row r="39" spans="1:18" x14ac:dyDescent="0.35">
      <c r="A39">
        <v>38</v>
      </c>
      <c r="B39" t="s">
        <v>42</v>
      </c>
      <c r="C39" t="s">
        <v>159</v>
      </c>
      <c r="D39">
        <v>14</v>
      </c>
      <c r="E39">
        <v>16.2</v>
      </c>
      <c r="F39" s="3">
        <v>2.9861111111111113E-2</v>
      </c>
      <c r="G39" s="5">
        <f t="shared" si="2"/>
        <v>43</v>
      </c>
      <c r="H39" s="6">
        <f t="shared" si="3"/>
        <v>2.6543209876543212</v>
      </c>
      <c r="N39">
        <f t="shared" si="6"/>
        <v>925</v>
      </c>
      <c r="O39" s="5">
        <f t="shared" si="7"/>
        <v>4200</v>
      </c>
      <c r="P39" s="4">
        <f t="shared" si="8"/>
        <v>70</v>
      </c>
      <c r="Q39" s="13" t="str">
        <f t="shared" si="9"/>
        <v>75,6%</v>
      </c>
    </row>
    <row r="40" spans="1:18" x14ac:dyDescent="0.35">
      <c r="A40">
        <v>39</v>
      </c>
      <c r="B40" t="s">
        <v>43</v>
      </c>
      <c r="C40" t="s">
        <v>160</v>
      </c>
      <c r="D40">
        <v>4</v>
      </c>
      <c r="E40">
        <v>4.9000000000000004</v>
      </c>
      <c r="F40" s="3">
        <v>9.0277777777777787E-3</v>
      </c>
      <c r="G40" s="5">
        <f t="shared" si="2"/>
        <v>13</v>
      </c>
      <c r="H40" s="6">
        <f t="shared" si="3"/>
        <v>2.6530612244897958</v>
      </c>
      <c r="N40">
        <f t="shared" si="6"/>
        <v>929</v>
      </c>
      <c r="O40" s="5">
        <f t="shared" si="7"/>
        <v>4213</v>
      </c>
      <c r="P40" s="4">
        <f t="shared" si="8"/>
        <v>70.216666666666669</v>
      </c>
      <c r="Q40" s="13" t="str">
        <f t="shared" si="9"/>
        <v>75,8%</v>
      </c>
    </row>
    <row r="41" spans="1:18" x14ac:dyDescent="0.35">
      <c r="A41">
        <v>40</v>
      </c>
      <c r="B41" t="s">
        <v>66</v>
      </c>
      <c r="C41" t="s">
        <v>161</v>
      </c>
      <c r="D41">
        <v>28</v>
      </c>
      <c r="E41">
        <v>62.6</v>
      </c>
      <c r="F41" s="3">
        <v>0.11875000000000001</v>
      </c>
      <c r="G41" s="5">
        <f t="shared" si="2"/>
        <v>171</v>
      </c>
      <c r="H41" s="6">
        <f t="shared" si="3"/>
        <v>2.7316293929712461</v>
      </c>
      <c r="N41">
        <f t="shared" si="6"/>
        <v>957</v>
      </c>
      <c r="O41" s="5">
        <f t="shared" si="7"/>
        <v>4384</v>
      </c>
      <c r="P41" s="4">
        <f t="shared" si="8"/>
        <v>73.066666666666663</v>
      </c>
      <c r="Q41" s="13" t="str">
        <f t="shared" si="9"/>
        <v>78,9%</v>
      </c>
      <c r="R41" t="str">
        <f t="shared" ref="R41:R45" si="10">CONCATENATE(B41, "   minutes +", G41, " = ", O41, "/5553 or ", Q41)</f>
        <v>Matthew   minutes +171 = 4384/5553 or 78,9%</v>
      </c>
    </row>
    <row r="42" spans="1:18" x14ac:dyDescent="0.35">
      <c r="A42">
        <v>41</v>
      </c>
      <c r="B42" t="s">
        <v>67</v>
      </c>
      <c r="C42" t="s">
        <v>162</v>
      </c>
      <c r="D42">
        <v>16</v>
      </c>
      <c r="E42">
        <v>42.6</v>
      </c>
      <c r="F42" s="3">
        <v>8.1250000000000003E-2</v>
      </c>
      <c r="G42" s="5">
        <f t="shared" si="2"/>
        <v>117</v>
      </c>
      <c r="H42" s="6">
        <f t="shared" si="3"/>
        <v>2.7464788732394365</v>
      </c>
      <c r="N42">
        <f t="shared" si="6"/>
        <v>973</v>
      </c>
      <c r="O42" s="5">
        <f t="shared" si="7"/>
        <v>4501</v>
      </c>
      <c r="P42" s="4">
        <f t="shared" si="8"/>
        <v>75.016666666666666</v>
      </c>
      <c r="Q42" s="13" t="str">
        <f t="shared" si="9"/>
        <v>81%</v>
      </c>
      <c r="R42" t="str">
        <f t="shared" si="10"/>
        <v>Mark   minutes +117 = 4501/5553 or 81%</v>
      </c>
    </row>
    <row r="43" spans="1:18" x14ac:dyDescent="0.35">
      <c r="A43">
        <v>42</v>
      </c>
      <c r="B43" t="s">
        <v>68</v>
      </c>
      <c r="C43" t="s">
        <v>74</v>
      </c>
      <c r="D43">
        <v>24</v>
      </c>
      <c r="E43">
        <v>68.400000000000006</v>
      </c>
      <c r="F43" s="3">
        <v>0.12986111111111112</v>
      </c>
      <c r="G43" s="5">
        <f t="shared" si="2"/>
        <v>187</v>
      </c>
      <c r="H43" s="6">
        <f t="shared" si="3"/>
        <v>2.7339181286549707</v>
      </c>
      <c r="N43">
        <f t="shared" ref="N43:N67" si="11">D43+N42</f>
        <v>997</v>
      </c>
      <c r="O43" s="5">
        <f t="shared" ref="O43:O67" si="12">O42+G43</f>
        <v>4688</v>
      </c>
      <c r="P43" s="4">
        <f t="shared" ref="P43:P67" si="13">O43/60</f>
        <v>78.13333333333334</v>
      </c>
      <c r="Q43" s="13" t="str">
        <f t="shared" si="9"/>
        <v>84,4%</v>
      </c>
      <c r="R43" t="str">
        <f t="shared" si="10"/>
        <v>Luke   minutes +187 = 4688/5553 or 84,4%</v>
      </c>
    </row>
    <row r="44" spans="1:18" x14ac:dyDescent="0.35">
      <c r="A44">
        <v>43</v>
      </c>
      <c r="B44" t="s">
        <v>69</v>
      </c>
      <c r="C44" t="s">
        <v>163</v>
      </c>
      <c r="D44">
        <v>21</v>
      </c>
      <c r="E44">
        <v>52.3</v>
      </c>
      <c r="F44" s="3">
        <v>9.930555555555555E-2</v>
      </c>
      <c r="G44" s="5">
        <f t="shared" si="2"/>
        <v>143</v>
      </c>
      <c r="H44" s="6">
        <f t="shared" si="3"/>
        <v>2.7342256214149141</v>
      </c>
      <c r="N44">
        <f t="shared" si="11"/>
        <v>1018</v>
      </c>
      <c r="O44" s="5">
        <f t="shared" si="12"/>
        <v>4831</v>
      </c>
      <c r="P44" s="4">
        <f t="shared" si="13"/>
        <v>80.516666666666666</v>
      </c>
      <c r="Q44" s="13" t="str">
        <f t="shared" si="9"/>
        <v>86,9%</v>
      </c>
      <c r="R44" t="str">
        <f t="shared" si="10"/>
        <v>John   minutes +143 = 4831/5553 or 86,9%</v>
      </c>
    </row>
    <row r="45" spans="1:18" x14ac:dyDescent="0.35">
      <c r="A45">
        <v>44</v>
      </c>
      <c r="B45" t="s">
        <v>70</v>
      </c>
      <c r="C45" t="s">
        <v>75</v>
      </c>
      <c r="D45">
        <v>28</v>
      </c>
      <c r="E45">
        <v>62</v>
      </c>
      <c r="F45" s="3">
        <v>0.1173611111111111</v>
      </c>
      <c r="G45" s="5">
        <f t="shared" si="2"/>
        <v>169</v>
      </c>
      <c r="H45" s="6">
        <f t="shared" si="3"/>
        <v>2.725806451612903</v>
      </c>
      <c r="N45">
        <f t="shared" si="11"/>
        <v>1046</v>
      </c>
      <c r="O45" s="5">
        <f t="shared" si="12"/>
        <v>5000</v>
      </c>
      <c r="P45" s="4">
        <f t="shared" si="13"/>
        <v>83.333333333333329</v>
      </c>
      <c r="Q45" s="13" t="str">
        <f t="shared" si="9"/>
        <v>90%</v>
      </c>
      <c r="R45" t="str">
        <f t="shared" si="10"/>
        <v>Acts   minutes +169 = 5000/5553 or 90%</v>
      </c>
    </row>
    <row r="46" spans="1:18" x14ac:dyDescent="0.35">
      <c r="A46">
        <v>45</v>
      </c>
      <c r="B46" t="s">
        <v>71</v>
      </c>
      <c r="C46" t="s">
        <v>76</v>
      </c>
      <c r="D46">
        <v>16</v>
      </c>
      <c r="E46">
        <v>25.9</v>
      </c>
      <c r="F46" s="3">
        <v>4.8611111111111112E-2</v>
      </c>
      <c r="G46" s="5">
        <f t="shared" si="2"/>
        <v>70</v>
      </c>
      <c r="H46" s="6">
        <f t="shared" si="3"/>
        <v>2.7027027027027026</v>
      </c>
      <c r="N46">
        <f t="shared" si="11"/>
        <v>1062</v>
      </c>
      <c r="O46" s="5">
        <f t="shared" si="12"/>
        <v>5070</v>
      </c>
      <c r="P46" s="4">
        <f t="shared" si="13"/>
        <v>84.5</v>
      </c>
      <c r="Q46" s="13" t="str">
        <f t="shared" si="9"/>
        <v>91,3%</v>
      </c>
      <c r="R46" t="str">
        <f t="shared" ref="R46:R47" si="14">CONCATENATE(B46, "   minutes +", G46, " = ", O46, "/5553 or ", Q46)</f>
        <v>Romans   minutes +70 = 5070/5553 or 91,3%</v>
      </c>
    </row>
    <row r="47" spans="1:18" x14ac:dyDescent="0.35">
      <c r="A47">
        <v>46</v>
      </c>
      <c r="B47" t="s">
        <v>73</v>
      </c>
      <c r="C47" t="s">
        <v>77</v>
      </c>
      <c r="D47">
        <v>16</v>
      </c>
      <c r="E47">
        <v>25.5</v>
      </c>
      <c r="F47" s="3">
        <v>4.7916666666666663E-2</v>
      </c>
      <c r="G47" s="5">
        <f t="shared" si="2"/>
        <v>69</v>
      </c>
      <c r="H47" s="6">
        <f t="shared" si="3"/>
        <v>2.7058823529411766</v>
      </c>
      <c r="N47">
        <f t="shared" si="11"/>
        <v>1078</v>
      </c>
      <c r="O47" s="5">
        <f t="shared" si="12"/>
        <v>5139</v>
      </c>
      <c r="P47" s="4">
        <f t="shared" si="13"/>
        <v>85.65</v>
      </c>
      <c r="Q47" s="13" t="str">
        <f>CONCATENATE(INT(O47/5.553)/10,"%")</f>
        <v>92,5%</v>
      </c>
      <c r="R47" t="str">
        <f t="shared" si="14"/>
        <v>1 Corinthians   minutes +69 = 5139/5553 or 92,5%</v>
      </c>
    </row>
    <row r="48" spans="1:18" x14ac:dyDescent="0.35">
      <c r="A48">
        <v>47</v>
      </c>
      <c r="B48" t="s">
        <v>72</v>
      </c>
      <c r="C48" t="s">
        <v>78</v>
      </c>
      <c r="D48">
        <v>13</v>
      </c>
      <c r="E48">
        <v>16.5</v>
      </c>
      <c r="F48" s="3">
        <v>3.0555555555555555E-2</v>
      </c>
      <c r="G48" s="5">
        <f t="shared" si="2"/>
        <v>44</v>
      </c>
      <c r="H48" s="6">
        <f t="shared" si="3"/>
        <v>2.6666666666666665</v>
      </c>
      <c r="N48">
        <f t="shared" si="11"/>
        <v>1091</v>
      </c>
      <c r="O48" s="5">
        <f t="shared" si="12"/>
        <v>5183</v>
      </c>
      <c r="P48" s="4">
        <f t="shared" si="13"/>
        <v>86.38333333333334</v>
      </c>
      <c r="Q48" s="13" t="str">
        <f>CONCATENATE(INT(O48/5.553)/10,"%")</f>
        <v>93,3%</v>
      </c>
      <c r="R48" t="str">
        <f>CONCATENATE(B48, "   minutes +", G48, " = ", O48, "/5553 or ", Q48)</f>
        <v>2 Corinthians   minutes +44 = 5183/5553 or 93,3%</v>
      </c>
    </row>
    <row r="49" spans="1:18" x14ac:dyDescent="0.35">
      <c r="A49">
        <v>48</v>
      </c>
      <c r="B49" t="s">
        <v>79</v>
      </c>
      <c r="C49" t="s">
        <v>85</v>
      </c>
      <c r="D49">
        <v>6</v>
      </c>
      <c r="E49">
        <v>9.1999999999999993</v>
      </c>
      <c r="F49" s="3">
        <v>1.7361111111111112E-2</v>
      </c>
      <c r="G49" s="5">
        <f t="shared" si="2"/>
        <v>25</v>
      </c>
      <c r="H49" s="6">
        <f t="shared" si="3"/>
        <v>2.7173913043478262</v>
      </c>
      <c r="N49">
        <f t="shared" si="11"/>
        <v>1097</v>
      </c>
      <c r="O49" s="5">
        <f t="shared" si="12"/>
        <v>5208</v>
      </c>
      <c r="P49" s="4">
        <f t="shared" si="13"/>
        <v>86.8</v>
      </c>
      <c r="Q49" s="13" t="str">
        <f t="shared" ref="Q49:Q67" si="15">CONCATENATE(INT(O49/5.553)/10,"%")</f>
        <v>93,7%</v>
      </c>
      <c r="R49" t="str">
        <f t="shared" ref="R49:R67" si="16">CONCATENATE(B49, "   minutes +", G49, " = ", O49, "/5553 or ", Q49)</f>
        <v>Galatians   minutes +25 = 5208/5553 or 93,7%</v>
      </c>
    </row>
    <row r="50" spans="1:18" x14ac:dyDescent="0.35">
      <c r="A50">
        <v>49</v>
      </c>
      <c r="B50" t="s">
        <v>80</v>
      </c>
      <c r="C50" t="s">
        <v>164</v>
      </c>
      <c r="D50">
        <v>6</v>
      </c>
      <c r="E50">
        <v>8.6</v>
      </c>
      <c r="F50" s="3">
        <v>1.5972222222222224E-2</v>
      </c>
      <c r="G50" s="5">
        <f t="shared" si="2"/>
        <v>23</v>
      </c>
      <c r="H50" s="6">
        <f t="shared" si="3"/>
        <v>2.6744186046511631</v>
      </c>
      <c r="N50">
        <f t="shared" si="11"/>
        <v>1103</v>
      </c>
      <c r="O50" s="5">
        <f t="shared" si="12"/>
        <v>5231</v>
      </c>
      <c r="P50" s="4">
        <f t="shared" si="13"/>
        <v>87.183333333333337</v>
      </c>
      <c r="Q50" s="13" t="str">
        <f t="shared" si="15"/>
        <v>94,2%</v>
      </c>
      <c r="R50" t="str">
        <f t="shared" si="16"/>
        <v>Ephesians   minutes +23 = 5231/5553 or 94,2%</v>
      </c>
    </row>
    <row r="51" spans="1:18" x14ac:dyDescent="0.35">
      <c r="A51">
        <v>50</v>
      </c>
      <c r="B51" t="s">
        <v>81</v>
      </c>
      <c r="C51" t="s">
        <v>165</v>
      </c>
      <c r="D51">
        <v>4</v>
      </c>
      <c r="E51">
        <v>6.1</v>
      </c>
      <c r="F51" s="3">
        <v>1.1111111111111112E-2</v>
      </c>
      <c r="G51" s="5">
        <f t="shared" si="2"/>
        <v>16</v>
      </c>
      <c r="H51" s="6">
        <f t="shared" si="3"/>
        <v>2.6229508196721314</v>
      </c>
      <c r="N51">
        <f t="shared" si="11"/>
        <v>1107</v>
      </c>
      <c r="O51" s="5">
        <f t="shared" si="12"/>
        <v>5247</v>
      </c>
      <c r="P51" s="4">
        <f t="shared" si="13"/>
        <v>87.45</v>
      </c>
      <c r="Q51" s="13" t="str">
        <f t="shared" si="15"/>
        <v>94,4%</v>
      </c>
      <c r="R51" t="str">
        <f t="shared" si="16"/>
        <v>Philippians   minutes +16 = 5247/5553 or 94,4%</v>
      </c>
    </row>
    <row r="52" spans="1:18" x14ac:dyDescent="0.35">
      <c r="A52">
        <v>51</v>
      </c>
      <c r="B52" t="s">
        <v>82</v>
      </c>
      <c r="C52" t="s">
        <v>166</v>
      </c>
      <c r="D52">
        <v>4</v>
      </c>
      <c r="E52">
        <v>5.7</v>
      </c>
      <c r="F52" s="3">
        <v>1.0416666666666666E-2</v>
      </c>
      <c r="G52" s="5">
        <f t="shared" si="2"/>
        <v>15</v>
      </c>
      <c r="H52" s="6">
        <f t="shared" si="3"/>
        <v>2.6315789473684208</v>
      </c>
      <c r="N52">
        <f t="shared" si="11"/>
        <v>1111</v>
      </c>
      <c r="O52" s="5">
        <f t="shared" si="12"/>
        <v>5262</v>
      </c>
      <c r="P52" s="4">
        <f t="shared" si="13"/>
        <v>87.7</v>
      </c>
      <c r="Q52" s="13" t="str">
        <f t="shared" si="15"/>
        <v>94,7%</v>
      </c>
      <c r="R52" t="str">
        <f t="shared" si="16"/>
        <v>Colossians   minutes +15 = 5262/5553 or 94,7%</v>
      </c>
    </row>
    <row r="53" spans="1:18" x14ac:dyDescent="0.35">
      <c r="A53">
        <v>52</v>
      </c>
      <c r="B53" t="s">
        <v>84</v>
      </c>
      <c r="C53" t="s">
        <v>86</v>
      </c>
      <c r="D53">
        <v>5</v>
      </c>
      <c r="E53">
        <v>5.2</v>
      </c>
      <c r="F53" s="3">
        <v>9.7222222222222224E-3</v>
      </c>
      <c r="G53" s="5">
        <f t="shared" si="2"/>
        <v>14</v>
      </c>
      <c r="H53" s="6">
        <f t="shared" si="3"/>
        <v>2.6923076923076921</v>
      </c>
      <c r="N53">
        <f t="shared" si="11"/>
        <v>1116</v>
      </c>
      <c r="O53" s="5">
        <f t="shared" si="12"/>
        <v>5276</v>
      </c>
      <c r="P53" s="4">
        <f t="shared" si="13"/>
        <v>87.933333333333337</v>
      </c>
      <c r="Q53" s="13" t="str">
        <f t="shared" si="15"/>
        <v>95%</v>
      </c>
      <c r="R53" t="str">
        <f t="shared" si="16"/>
        <v>1 Thessalonians   minutes +14 = 5276/5553 or 95%</v>
      </c>
    </row>
    <row r="54" spans="1:18" x14ac:dyDescent="0.35">
      <c r="A54">
        <v>53</v>
      </c>
      <c r="B54" t="s">
        <v>83</v>
      </c>
      <c r="C54" t="s">
        <v>87</v>
      </c>
      <c r="D54">
        <v>3</v>
      </c>
      <c r="E54">
        <v>3</v>
      </c>
      <c r="F54" s="3">
        <v>5.5555555555555558E-3</v>
      </c>
      <c r="G54" s="5">
        <f t="shared" si="2"/>
        <v>8</v>
      </c>
      <c r="H54" s="6">
        <f t="shared" si="3"/>
        <v>2.6666666666666665</v>
      </c>
      <c r="N54">
        <f t="shared" si="11"/>
        <v>1119</v>
      </c>
      <c r="O54" s="5">
        <f t="shared" si="12"/>
        <v>5284</v>
      </c>
      <c r="P54" s="4">
        <f t="shared" si="13"/>
        <v>88.066666666666663</v>
      </c>
      <c r="Q54" s="13" t="str">
        <f t="shared" si="15"/>
        <v>95,1%</v>
      </c>
      <c r="R54" t="str">
        <f t="shared" si="16"/>
        <v>2 Thessalonians   minutes +8 = 5284/5553 or 95,1%</v>
      </c>
    </row>
    <row r="55" spans="1:18" x14ac:dyDescent="0.35">
      <c r="A55">
        <v>54</v>
      </c>
      <c r="B55" t="s">
        <v>88</v>
      </c>
      <c r="C55" t="s">
        <v>94</v>
      </c>
      <c r="D55">
        <v>6</v>
      </c>
      <c r="E55">
        <v>6.9</v>
      </c>
      <c r="F55" s="3">
        <v>1.3194444444444444E-2</v>
      </c>
      <c r="G55" s="5">
        <f t="shared" si="2"/>
        <v>19</v>
      </c>
      <c r="H55" s="6">
        <f t="shared" si="3"/>
        <v>2.7536231884057969</v>
      </c>
      <c r="N55">
        <f t="shared" si="11"/>
        <v>1125</v>
      </c>
      <c r="O55" s="5">
        <f t="shared" si="12"/>
        <v>5303</v>
      </c>
      <c r="P55" s="4">
        <f t="shared" si="13"/>
        <v>88.38333333333334</v>
      </c>
      <c r="Q55" s="13" t="str">
        <f t="shared" si="15"/>
        <v>95,4%</v>
      </c>
      <c r="R55" t="str">
        <f t="shared" si="16"/>
        <v>1 Timothy   minutes +19 = 5303/5553 or 95,4%</v>
      </c>
    </row>
    <row r="56" spans="1:18" x14ac:dyDescent="0.35">
      <c r="A56">
        <v>55</v>
      </c>
      <c r="B56" t="s">
        <v>89</v>
      </c>
      <c r="C56" t="s">
        <v>95</v>
      </c>
      <c r="D56">
        <v>4</v>
      </c>
      <c r="E56">
        <v>4.9000000000000004</v>
      </c>
      <c r="F56" s="3">
        <v>9.0277777777777787E-3</v>
      </c>
      <c r="G56" s="5">
        <f t="shared" si="2"/>
        <v>13</v>
      </c>
      <c r="H56" s="6">
        <f t="shared" si="3"/>
        <v>2.6530612244897958</v>
      </c>
      <c r="N56">
        <f t="shared" si="11"/>
        <v>1129</v>
      </c>
      <c r="O56" s="5">
        <f t="shared" si="12"/>
        <v>5316</v>
      </c>
      <c r="P56" s="4">
        <f t="shared" si="13"/>
        <v>88.6</v>
      </c>
      <c r="Q56" s="13" t="str">
        <f t="shared" si="15"/>
        <v>95,7%</v>
      </c>
      <c r="R56" t="str">
        <f t="shared" si="16"/>
        <v>2 Timothy   minutes +13 = 5316/5553 or 95,7%</v>
      </c>
    </row>
    <row r="57" spans="1:18" x14ac:dyDescent="0.35">
      <c r="A57">
        <v>56</v>
      </c>
      <c r="B57" t="s">
        <v>90</v>
      </c>
      <c r="C57" t="s">
        <v>167</v>
      </c>
      <c r="D57">
        <v>3</v>
      </c>
      <c r="E57">
        <v>2.9</v>
      </c>
      <c r="F57" s="3">
        <v>5.5555555555555558E-3</v>
      </c>
      <c r="G57" s="5">
        <f t="shared" si="2"/>
        <v>8</v>
      </c>
      <c r="H57" s="6">
        <f t="shared" si="3"/>
        <v>2.7586206896551726</v>
      </c>
      <c r="N57">
        <f t="shared" si="11"/>
        <v>1132</v>
      </c>
      <c r="O57" s="5">
        <f t="shared" si="12"/>
        <v>5324</v>
      </c>
      <c r="P57" s="4">
        <f t="shared" si="13"/>
        <v>88.733333333333334</v>
      </c>
      <c r="Q57" s="13" t="str">
        <f t="shared" si="15"/>
        <v>95,8%</v>
      </c>
      <c r="R57" t="str">
        <f t="shared" si="16"/>
        <v>Titus   minutes +8 = 5324/5553 or 95,8%</v>
      </c>
    </row>
    <row r="58" spans="1:18" x14ac:dyDescent="0.35">
      <c r="A58">
        <v>57</v>
      </c>
      <c r="B58" t="s">
        <v>91</v>
      </c>
      <c r="C58" t="s">
        <v>168</v>
      </c>
      <c r="D58">
        <v>1</v>
      </c>
      <c r="E58">
        <v>1.2</v>
      </c>
      <c r="F58" s="3">
        <v>2.0833333333333333E-3</v>
      </c>
      <c r="G58" s="5">
        <f t="shared" si="2"/>
        <v>3</v>
      </c>
      <c r="H58" s="6">
        <f t="shared" si="3"/>
        <v>2.5</v>
      </c>
      <c r="N58">
        <f t="shared" si="11"/>
        <v>1133</v>
      </c>
      <c r="O58" s="5">
        <f t="shared" si="12"/>
        <v>5327</v>
      </c>
      <c r="P58" s="4">
        <f t="shared" si="13"/>
        <v>88.783333333333331</v>
      </c>
      <c r="Q58" s="13" t="str">
        <f t="shared" si="15"/>
        <v>95,9%</v>
      </c>
      <c r="R58" t="str">
        <f t="shared" si="16"/>
        <v>Philemon   minutes +3 = 5327/5553 or 95,9%</v>
      </c>
    </row>
    <row r="59" spans="1:18" x14ac:dyDescent="0.35">
      <c r="A59">
        <v>58</v>
      </c>
      <c r="B59" t="s">
        <v>92</v>
      </c>
      <c r="C59" t="s">
        <v>169</v>
      </c>
      <c r="D59">
        <v>13</v>
      </c>
      <c r="E59">
        <v>18.7</v>
      </c>
      <c r="F59" s="3">
        <v>3.4722222222222224E-2</v>
      </c>
      <c r="G59" s="5">
        <f t="shared" si="2"/>
        <v>50</v>
      </c>
      <c r="H59" s="6">
        <f t="shared" si="3"/>
        <v>2.6737967914438503</v>
      </c>
      <c r="N59">
        <f t="shared" si="11"/>
        <v>1146</v>
      </c>
      <c r="O59" s="5">
        <f t="shared" si="12"/>
        <v>5377</v>
      </c>
      <c r="P59" s="4">
        <f t="shared" si="13"/>
        <v>89.61666666666666</v>
      </c>
      <c r="Q59" s="13" t="str">
        <f t="shared" si="15"/>
        <v>96,8%</v>
      </c>
      <c r="R59" t="str">
        <f t="shared" si="16"/>
        <v>Hebrews   minutes +50 = 5377/5553 or 96,8%</v>
      </c>
    </row>
    <row r="60" spans="1:18" x14ac:dyDescent="0.35">
      <c r="A60">
        <v>59</v>
      </c>
      <c r="B60" t="s">
        <v>93</v>
      </c>
      <c r="C60" t="s">
        <v>170</v>
      </c>
      <c r="D60">
        <v>5</v>
      </c>
      <c r="E60">
        <v>7</v>
      </c>
      <c r="F60" s="3">
        <v>1.3194444444444444E-2</v>
      </c>
      <c r="G60" s="5">
        <f t="shared" si="2"/>
        <v>19</v>
      </c>
      <c r="H60" s="6">
        <f t="shared" si="3"/>
        <v>2.7142857142857144</v>
      </c>
      <c r="N60">
        <f t="shared" si="11"/>
        <v>1151</v>
      </c>
      <c r="O60" s="5">
        <f t="shared" si="12"/>
        <v>5396</v>
      </c>
      <c r="P60" s="4">
        <f t="shared" si="13"/>
        <v>89.933333333333337</v>
      </c>
      <c r="Q60" s="13" t="str">
        <f t="shared" si="15"/>
        <v>97,1%</v>
      </c>
      <c r="R60" t="str">
        <f t="shared" si="16"/>
        <v>James   minutes +19 = 5396/5553 or 97,1%</v>
      </c>
    </row>
    <row r="61" spans="1:18" x14ac:dyDescent="0.35">
      <c r="A61">
        <v>60</v>
      </c>
      <c r="B61" t="s">
        <v>96</v>
      </c>
      <c r="C61" t="s">
        <v>103</v>
      </c>
      <c r="D61">
        <v>5</v>
      </c>
      <c r="E61">
        <v>7</v>
      </c>
      <c r="F61" s="3">
        <v>1.3194444444444444E-2</v>
      </c>
      <c r="G61" s="5">
        <f t="shared" si="2"/>
        <v>19</v>
      </c>
      <c r="H61" s="6">
        <f t="shared" si="3"/>
        <v>2.7142857142857144</v>
      </c>
      <c r="N61">
        <f t="shared" si="11"/>
        <v>1156</v>
      </c>
      <c r="O61" s="5">
        <f t="shared" si="12"/>
        <v>5415</v>
      </c>
      <c r="P61" s="4">
        <f t="shared" si="13"/>
        <v>90.25</v>
      </c>
      <c r="Q61" s="13" t="str">
        <f t="shared" si="15"/>
        <v>97,5%</v>
      </c>
      <c r="R61" t="str">
        <f t="shared" si="16"/>
        <v>1 Peter   minutes +19 = 5415/5553 or 97,5%</v>
      </c>
    </row>
    <row r="62" spans="1:18" x14ac:dyDescent="0.35">
      <c r="A62">
        <v>61</v>
      </c>
      <c r="B62" t="s">
        <v>97</v>
      </c>
      <c r="C62" t="s">
        <v>104</v>
      </c>
      <c r="D62">
        <v>3</v>
      </c>
      <c r="E62">
        <v>4.4000000000000004</v>
      </c>
      <c r="F62" s="3">
        <v>8.3333333333333332E-3</v>
      </c>
      <c r="G62" s="5">
        <f t="shared" si="2"/>
        <v>12</v>
      </c>
      <c r="H62" s="6">
        <f t="shared" si="3"/>
        <v>2.7272727272727271</v>
      </c>
      <c r="N62">
        <f t="shared" si="11"/>
        <v>1159</v>
      </c>
      <c r="O62" s="5">
        <f t="shared" si="12"/>
        <v>5427</v>
      </c>
      <c r="P62" s="4">
        <f t="shared" si="13"/>
        <v>90.45</v>
      </c>
      <c r="Q62" s="13" t="str">
        <f t="shared" si="15"/>
        <v>97,7%</v>
      </c>
      <c r="R62" t="str">
        <f t="shared" si="16"/>
        <v>2 Peter   minutes +12 = 5427/5553 or 97,7%</v>
      </c>
    </row>
    <row r="63" spans="1:18" x14ac:dyDescent="0.35">
      <c r="A63">
        <v>62</v>
      </c>
      <c r="B63" t="s">
        <v>98</v>
      </c>
      <c r="C63" t="s">
        <v>105</v>
      </c>
      <c r="D63">
        <v>5</v>
      </c>
      <c r="E63">
        <v>7.8</v>
      </c>
      <c r="F63" s="3">
        <v>1.4583333333333332E-2</v>
      </c>
      <c r="G63" s="5">
        <f t="shared" si="2"/>
        <v>21</v>
      </c>
      <c r="H63" s="6">
        <f t="shared" si="3"/>
        <v>2.6923076923076925</v>
      </c>
      <c r="N63">
        <f t="shared" si="11"/>
        <v>1164</v>
      </c>
      <c r="O63" s="5">
        <f t="shared" si="12"/>
        <v>5448</v>
      </c>
      <c r="P63" s="4">
        <f t="shared" si="13"/>
        <v>90.8</v>
      </c>
      <c r="Q63" s="13" t="str">
        <f t="shared" si="15"/>
        <v>98,1%</v>
      </c>
      <c r="R63" t="str">
        <f t="shared" si="16"/>
        <v>1 John   minutes +21 = 5448/5553 or 98,1%</v>
      </c>
    </row>
    <row r="64" spans="1:18" x14ac:dyDescent="0.35">
      <c r="A64">
        <v>63</v>
      </c>
      <c r="B64" t="s">
        <v>99</v>
      </c>
      <c r="C64" t="s">
        <v>106</v>
      </c>
      <c r="D64">
        <v>1</v>
      </c>
      <c r="E64">
        <v>0.92400000000000004</v>
      </c>
      <c r="F64" s="3">
        <v>1.3888888888888889E-3</v>
      </c>
      <c r="G64" s="5">
        <f t="shared" si="2"/>
        <v>2</v>
      </c>
      <c r="H64" s="6">
        <f t="shared" si="3"/>
        <v>2.1645021645021645</v>
      </c>
      <c r="N64">
        <f t="shared" si="11"/>
        <v>1165</v>
      </c>
      <c r="O64" s="5">
        <f t="shared" si="12"/>
        <v>5450</v>
      </c>
      <c r="P64" s="4">
        <f t="shared" si="13"/>
        <v>90.833333333333329</v>
      </c>
      <c r="Q64" s="13" t="str">
        <f t="shared" si="15"/>
        <v>98,1%</v>
      </c>
      <c r="R64" t="str">
        <f t="shared" si="16"/>
        <v>2 John   minutes +2 = 5450/5553 or 98,1%</v>
      </c>
    </row>
    <row r="65" spans="1:18" x14ac:dyDescent="0.35">
      <c r="A65">
        <v>64</v>
      </c>
      <c r="B65" t="s">
        <v>100</v>
      </c>
      <c r="C65" t="s">
        <v>107</v>
      </c>
      <c r="D65">
        <v>1</v>
      </c>
      <c r="E65">
        <v>1.1000000000000001</v>
      </c>
      <c r="F65" s="3">
        <v>2.0833333333333333E-3</v>
      </c>
      <c r="G65" s="5">
        <f t="shared" si="2"/>
        <v>3</v>
      </c>
      <c r="H65" s="6">
        <f t="shared" si="3"/>
        <v>2.7272727272727271</v>
      </c>
      <c r="N65">
        <f t="shared" si="11"/>
        <v>1166</v>
      </c>
      <c r="O65" s="5">
        <f t="shared" si="12"/>
        <v>5453</v>
      </c>
      <c r="P65" s="4">
        <f t="shared" si="13"/>
        <v>90.88333333333334</v>
      </c>
      <c r="Q65" s="13" t="str">
        <f t="shared" si="15"/>
        <v>98,1%</v>
      </c>
      <c r="R65" t="str">
        <f t="shared" si="16"/>
        <v>3 John   minutes +3 = 5453/5553 or 98,1%</v>
      </c>
    </row>
    <row r="66" spans="1:18" x14ac:dyDescent="0.35">
      <c r="A66">
        <v>65</v>
      </c>
      <c r="B66" t="s">
        <v>101</v>
      </c>
      <c r="C66" t="s">
        <v>171</v>
      </c>
      <c r="D66">
        <v>1</v>
      </c>
      <c r="E66">
        <v>2</v>
      </c>
      <c r="F66" s="3">
        <v>3.472222222222222E-3</v>
      </c>
      <c r="G66" s="5">
        <f t="shared" si="2"/>
        <v>5</v>
      </c>
      <c r="H66" s="6">
        <f t="shared" si="3"/>
        <v>2.5</v>
      </c>
      <c r="N66">
        <f t="shared" si="11"/>
        <v>1167</v>
      </c>
      <c r="O66" s="5">
        <f t="shared" si="12"/>
        <v>5458</v>
      </c>
      <c r="P66" s="4">
        <f t="shared" si="13"/>
        <v>90.966666666666669</v>
      </c>
      <c r="Q66" s="13" t="str">
        <f t="shared" si="15"/>
        <v>98,2%</v>
      </c>
      <c r="R66" t="str">
        <f t="shared" si="16"/>
        <v>Jude   minutes +5 = 5458/5553 or 98,2%</v>
      </c>
    </row>
    <row r="67" spans="1:18" x14ac:dyDescent="0.35">
      <c r="A67">
        <v>66</v>
      </c>
      <c r="B67" t="s">
        <v>102</v>
      </c>
      <c r="C67" t="s">
        <v>108</v>
      </c>
      <c r="D67">
        <v>22</v>
      </c>
      <c r="E67">
        <v>35.1</v>
      </c>
      <c r="F67" s="3">
        <v>6.5972222222222224E-2</v>
      </c>
      <c r="G67" s="5">
        <f t="shared" si="2"/>
        <v>95</v>
      </c>
      <c r="H67" s="6">
        <f t="shared" si="3"/>
        <v>2.7065527065527064</v>
      </c>
      <c r="N67">
        <f t="shared" si="11"/>
        <v>1189</v>
      </c>
      <c r="O67" s="5">
        <f t="shared" si="12"/>
        <v>5553</v>
      </c>
      <c r="P67" s="4">
        <f t="shared" si="13"/>
        <v>92.55</v>
      </c>
      <c r="Q67" s="13" t="str">
        <f t="shared" si="15"/>
        <v>100%</v>
      </c>
      <c r="R67" t="str">
        <f t="shared" si="16"/>
        <v>Revelation   minutes +95 = 5553/5553 or 100%</v>
      </c>
    </row>
    <row r="68" spans="1:18" x14ac:dyDescent="0.35">
      <c r="D68">
        <f>SUM(D2:D67)</f>
        <v>1189</v>
      </c>
      <c r="E68">
        <f>SUM(E2:E67)</f>
        <v>2319.5239999999994</v>
      </c>
      <c r="F68" s="3"/>
      <c r="G68">
        <f>SUM(G2:G67)</f>
        <v>5553</v>
      </c>
    </row>
    <row r="70" spans="1:18" x14ac:dyDescent="0.35">
      <c r="C70" s="7" t="s">
        <v>116</v>
      </c>
      <c r="D70">
        <v>1189</v>
      </c>
      <c r="E70" t="s">
        <v>109</v>
      </c>
      <c r="G70">
        <v>4500</v>
      </c>
    </row>
    <row r="71" spans="1:18" x14ac:dyDescent="0.35">
      <c r="D71" s="2" t="s">
        <v>3</v>
      </c>
      <c r="E71" s="2" t="s">
        <v>4</v>
      </c>
      <c r="F71" s="2"/>
      <c r="G71" s="2" t="s">
        <v>112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7"/>
  <sheetViews>
    <sheetView workbookViewId="0">
      <selection activeCell="C25" sqref="C25"/>
    </sheetView>
  </sheetViews>
  <sheetFormatPr defaultColWidth="8.81640625" defaultRowHeight="14.5" x14ac:dyDescent="0.35"/>
  <cols>
    <col min="1" max="1" width="6" style="2" customWidth="1"/>
    <col min="2" max="2" width="17.36328125" customWidth="1"/>
    <col min="3" max="3" width="49.453125" customWidth="1"/>
    <col min="4" max="4" width="15.1796875" customWidth="1"/>
    <col min="5" max="5" width="5.36328125" customWidth="1"/>
  </cols>
  <sheetData>
    <row r="1" spans="1:5" x14ac:dyDescent="0.35">
      <c r="A1" s="2" t="s">
        <v>118</v>
      </c>
      <c r="B1" t="s">
        <v>133</v>
      </c>
      <c r="C1" t="s">
        <v>202</v>
      </c>
      <c r="D1" t="s">
        <v>174</v>
      </c>
    </row>
    <row r="2" spans="1:5" x14ac:dyDescent="0.35">
      <c r="A2" s="2">
        <v>1971</v>
      </c>
    </row>
    <row r="3" spans="1:5" x14ac:dyDescent="0.35">
      <c r="A3" s="2">
        <v>1972</v>
      </c>
      <c r="C3" t="s">
        <v>201</v>
      </c>
      <c r="D3" s="9"/>
      <c r="E3" s="9"/>
    </row>
    <row r="4" spans="1:5" x14ac:dyDescent="0.35">
      <c r="A4" s="11">
        <v>1973</v>
      </c>
      <c r="B4" s="9" t="s">
        <v>203</v>
      </c>
      <c r="C4" t="s">
        <v>207</v>
      </c>
      <c r="D4" t="s">
        <v>208</v>
      </c>
    </row>
    <row r="5" spans="1:5" x14ac:dyDescent="0.35">
      <c r="A5" s="2">
        <v>1974</v>
      </c>
      <c r="B5" t="s">
        <v>204</v>
      </c>
    </row>
    <row r="6" spans="1:5" x14ac:dyDescent="0.35">
      <c r="A6" s="2">
        <v>1975</v>
      </c>
      <c r="B6" t="s">
        <v>205</v>
      </c>
      <c r="C6" t="s">
        <v>206</v>
      </c>
    </row>
    <row r="7" spans="1:5" x14ac:dyDescent="0.35">
      <c r="A7" s="11">
        <v>1976</v>
      </c>
      <c r="B7" s="9" t="s">
        <v>199</v>
      </c>
      <c r="C7" s="9"/>
      <c r="D7" s="9"/>
      <c r="E7" s="9" t="s">
        <v>209</v>
      </c>
    </row>
    <row r="8" spans="1:5" x14ac:dyDescent="0.35">
      <c r="A8" s="2">
        <v>1977</v>
      </c>
      <c r="B8" t="s">
        <v>123</v>
      </c>
      <c r="D8" t="s">
        <v>198</v>
      </c>
    </row>
    <row r="9" spans="1:5" x14ac:dyDescent="0.35">
      <c r="A9" s="2">
        <v>1978</v>
      </c>
      <c r="B9" t="s">
        <v>196</v>
      </c>
    </row>
    <row r="10" spans="1:5" x14ac:dyDescent="0.35">
      <c r="A10" s="2">
        <v>1979</v>
      </c>
      <c r="B10" t="s">
        <v>195</v>
      </c>
    </row>
    <row r="11" spans="1:5" x14ac:dyDescent="0.35">
      <c r="A11" s="2">
        <v>1980</v>
      </c>
      <c r="B11" t="s">
        <v>194</v>
      </c>
    </row>
    <row r="12" spans="1:5" x14ac:dyDescent="0.35">
      <c r="A12" s="2">
        <v>1981</v>
      </c>
      <c r="B12" t="s">
        <v>192</v>
      </c>
      <c r="C12" t="s">
        <v>193</v>
      </c>
    </row>
    <row r="13" spans="1:5" x14ac:dyDescent="0.35">
      <c r="A13" s="2">
        <v>1982</v>
      </c>
      <c r="B13" t="s">
        <v>191</v>
      </c>
      <c r="D13" s="10"/>
      <c r="E13" s="10" t="s">
        <v>197</v>
      </c>
    </row>
    <row r="14" spans="1:5" x14ac:dyDescent="0.35">
      <c r="A14" s="11">
        <v>1983</v>
      </c>
      <c r="B14" s="9" t="s">
        <v>183</v>
      </c>
      <c r="D14" t="s">
        <v>190</v>
      </c>
    </row>
    <row r="15" spans="1:5" x14ac:dyDescent="0.35">
      <c r="A15" s="2">
        <v>1984</v>
      </c>
      <c r="B15" t="s">
        <v>182</v>
      </c>
    </row>
    <row r="16" spans="1:5" x14ac:dyDescent="0.35">
      <c r="A16" s="2">
        <v>1985</v>
      </c>
      <c r="B16" t="s">
        <v>181</v>
      </c>
    </row>
    <row r="17" spans="1:5" x14ac:dyDescent="0.35">
      <c r="A17" s="2">
        <v>1986</v>
      </c>
      <c r="B17" t="s">
        <v>180</v>
      </c>
    </row>
    <row r="18" spans="1:5" x14ac:dyDescent="0.35">
      <c r="A18" s="2">
        <v>1987</v>
      </c>
      <c r="B18" t="s">
        <v>179</v>
      </c>
    </row>
    <row r="19" spans="1:5" x14ac:dyDescent="0.35">
      <c r="A19" s="2">
        <v>1988</v>
      </c>
      <c r="B19" t="s">
        <v>177</v>
      </c>
    </row>
    <row r="20" spans="1:5" x14ac:dyDescent="0.35">
      <c r="A20" s="2">
        <v>1989</v>
      </c>
      <c r="B20" t="s">
        <v>173</v>
      </c>
      <c r="C20" t="s">
        <v>176</v>
      </c>
    </row>
    <row r="21" spans="1:5" x14ac:dyDescent="0.35">
      <c r="A21" s="2">
        <v>1990</v>
      </c>
      <c r="B21" t="s">
        <v>132</v>
      </c>
      <c r="C21" t="s">
        <v>201</v>
      </c>
      <c r="D21" s="9"/>
      <c r="E21" s="10" t="s">
        <v>185</v>
      </c>
    </row>
    <row r="22" spans="1:5" x14ac:dyDescent="0.35">
      <c r="A22" s="11">
        <v>1991</v>
      </c>
      <c r="B22" s="9" t="s">
        <v>131</v>
      </c>
      <c r="C22" t="s">
        <v>135</v>
      </c>
      <c r="D22" t="s">
        <v>175</v>
      </c>
    </row>
    <row r="23" spans="1:5" x14ac:dyDescent="0.35">
      <c r="A23" s="2">
        <v>1992</v>
      </c>
      <c r="B23" t="s">
        <v>134</v>
      </c>
    </row>
    <row r="24" spans="1:5" x14ac:dyDescent="0.35">
      <c r="A24" s="2">
        <v>1993</v>
      </c>
      <c r="B24" t="s">
        <v>130</v>
      </c>
    </row>
    <row r="25" spans="1:5" x14ac:dyDescent="0.35">
      <c r="A25" s="2">
        <v>1994</v>
      </c>
      <c r="B25" t="s">
        <v>129</v>
      </c>
    </row>
    <row r="26" spans="1:5" x14ac:dyDescent="0.35">
      <c r="A26" s="2">
        <v>1995</v>
      </c>
      <c r="B26" t="s">
        <v>136</v>
      </c>
    </row>
    <row r="27" spans="1:5" x14ac:dyDescent="0.35">
      <c r="A27" s="2">
        <v>1996</v>
      </c>
      <c r="B27" t="s">
        <v>137</v>
      </c>
    </row>
    <row r="28" spans="1:5" x14ac:dyDescent="0.35">
      <c r="A28" s="2">
        <v>1997</v>
      </c>
      <c r="B28" t="s">
        <v>140</v>
      </c>
    </row>
    <row r="29" spans="1:5" x14ac:dyDescent="0.35">
      <c r="A29" s="11">
        <v>1998</v>
      </c>
      <c r="B29" s="9" t="s">
        <v>141</v>
      </c>
      <c r="C29" t="s">
        <v>186</v>
      </c>
      <c r="D29" s="10"/>
      <c r="E29" s="10" t="s">
        <v>188</v>
      </c>
    </row>
    <row r="30" spans="1:5" x14ac:dyDescent="0.35">
      <c r="A30" s="2">
        <v>1999</v>
      </c>
      <c r="B30" t="s">
        <v>142</v>
      </c>
      <c r="C30" t="s">
        <v>143</v>
      </c>
      <c r="D30" t="s">
        <v>178</v>
      </c>
    </row>
    <row r="31" spans="1:5" x14ac:dyDescent="0.35">
      <c r="A31" s="2">
        <v>2000</v>
      </c>
      <c r="B31" t="s">
        <v>127</v>
      </c>
      <c r="C31" t="s">
        <v>187</v>
      </c>
    </row>
    <row r="32" spans="1:5" x14ac:dyDescent="0.35">
      <c r="A32" s="2">
        <v>2001</v>
      </c>
      <c r="B32" t="s">
        <v>119</v>
      </c>
    </row>
    <row r="33" spans="1:5" x14ac:dyDescent="0.35">
      <c r="A33" s="2">
        <v>2002</v>
      </c>
      <c r="B33" t="s">
        <v>120</v>
      </c>
    </row>
    <row r="34" spans="1:5" x14ac:dyDescent="0.35">
      <c r="A34" s="2">
        <v>2003</v>
      </c>
      <c r="B34" t="s">
        <v>121</v>
      </c>
      <c r="C34" s="10" t="s">
        <v>139</v>
      </c>
      <c r="D34" s="9"/>
      <c r="E34" s="10" t="s">
        <v>184</v>
      </c>
    </row>
    <row r="35" spans="1:5" x14ac:dyDescent="0.35">
      <c r="A35" s="12">
        <v>2004</v>
      </c>
      <c r="B35" s="8" t="s">
        <v>123</v>
      </c>
    </row>
    <row r="36" spans="1:5" x14ac:dyDescent="0.35">
      <c r="A36" s="2">
        <v>2005</v>
      </c>
      <c r="B36" t="s">
        <v>127</v>
      </c>
    </row>
    <row r="37" spans="1:5" x14ac:dyDescent="0.35">
      <c r="A37" s="2">
        <v>2006</v>
      </c>
      <c r="B37" t="s">
        <v>119</v>
      </c>
    </row>
    <row r="38" spans="1:5" x14ac:dyDescent="0.35">
      <c r="A38" s="2">
        <v>2007</v>
      </c>
      <c r="B38" t="s">
        <v>120</v>
      </c>
    </row>
    <row r="39" spans="1:5" x14ac:dyDescent="0.35">
      <c r="A39" s="2">
        <v>2008</v>
      </c>
      <c r="B39" t="s">
        <v>121</v>
      </c>
      <c r="C39" s="10" t="s">
        <v>139</v>
      </c>
      <c r="D39" s="9"/>
      <c r="E39" s="10" t="s">
        <v>184</v>
      </c>
    </row>
    <row r="40" spans="1:5" x14ac:dyDescent="0.35">
      <c r="A40" s="12">
        <v>2009</v>
      </c>
      <c r="B40" s="8" t="s">
        <v>123</v>
      </c>
      <c r="C40" t="s">
        <v>200</v>
      </c>
    </row>
    <row r="41" spans="1:5" x14ac:dyDescent="0.35">
      <c r="A41" s="2">
        <v>2010</v>
      </c>
      <c r="B41" t="s">
        <v>127</v>
      </c>
    </row>
    <row r="42" spans="1:5" x14ac:dyDescent="0.35">
      <c r="A42" s="2">
        <v>2011</v>
      </c>
      <c r="B42" t="s">
        <v>119</v>
      </c>
    </row>
    <row r="43" spans="1:5" x14ac:dyDescent="0.35">
      <c r="A43" s="2">
        <v>2012</v>
      </c>
      <c r="B43" t="s">
        <v>120</v>
      </c>
    </row>
    <row r="44" spans="1:5" x14ac:dyDescent="0.35">
      <c r="A44" s="2">
        <v>2013</v>
      </c>
      <c r="B44" t="s">
        <v>121</v>
      </c>
      <c r="C44" s="10" t="s">
        <v>139</v>
      </c>
      <c r="D44" s="9"/>
      <c r="E44" s="10" t="s">
        <v>184</v>
      </c>
    </row>
    <row r="45" spans="1:5" x14ac:dyDescent="0.35">
      <c r="A45" s="12">
        <v>2014</v>
      </c>
      <c r="B45" s="8" t="s">
        <v>123</v>
      </c>
    </row>
    <row r="46" spans="1:5" x14ac:dyDescent="0.35">
      <c r="A46" s="2">
        <v>2015</v>
      </c>
      <c r="B46" t="s">
        <v>127</v>
      </c>
    </row>
    <row r="47" spans="1:5" x14ac:dyDescent="0.35">
      <c r="A47" s="2">
        <v>2016</v>
      </c>
      <c r="B47" t="s">
        <v>119</v>
      </c>
      <c r="C47" t="s">
        <v>128</v>
      </c>
    </row>
    <row r="48" spans="1:5" x14ac:dyDescent="0.35">
      <c r="A48" s="2">
        <v>2017</v>
      </c>
      <c r="B48" t="s">
        <v>120</v>
      </c>
    </row>
    <row r="49" spans="1:5" x14ac:dyDescent="0.35">
      <c r="A49" s="2">
        <v>2018</v>
      </c>
      <c r="B49" t="s">
        <v>121</v>
      </c>
    </row>
    <row r="50" spans="1:5" x14ac:dyDescent="0.35">
      <c r="A50" s="2">
        <v>2019</v>
      </c>
      <c r="B50" t="s">
        <v>122</v>
      </c>
      <c r="C50" s="10" t="s">
        <v>138</v>
      </c>
      <c r="D50" s="9"/>
      <c r="E50" s="10" t="s">
        <v>189</v>
      </c>
    </row>
    <row r="51" spans="1:5" x14ac:dyDescent="0.35">
      <c r="A51" s="12">
        <v>2020</v>
      </c>
      <c r="B51" s="8" t="s">
        <v>123</v>
      </c>
    </row>
    <row r="52" spans="1:5" x14ac:dyDescent="0.35">
      <c r="A52" s="2">
        <v>2021</v>
      </c>
      <c r="B52" t="s">
        <v>124</v>
      </c>
    </row>
    <row r="53" spans="1:5" x14ac:dyDescent="0.35">
      <c r="A53" s="2">
        <v>2022</v>
      </c>
      <c r="B53" t="s">
        <v>125</v>
      </c>
    </row>
    <row r="54" spans="1:5" x14ac:dyDescent="0.35">
      <c r="A54" s="2">
        <v>2023</v>
      </c>
      <c r="B54" t="s">
        <v>126</v>
      </c>
    </row>
    <row r="55" spans="1:5" x14ac:dyDescent="0.35">
      <c r="A55" s="2">
        <v>2024</v>
      </c>
    </row>
    <row r="56" spans="1:5" x14ac:dyDescent="0.35">
      <c r="A56" s="2">
        <v>2025</v>
      </c>
    </row>
    <row r="57" spans="1:5" x14ac:dyDescent="0.35">
      <c r="A57" s="2">
        <v>2026</v>
      </c>
    </row>
  </sheetData>
  <pageMargins left="0.7" right="0.7" top="0.75" bottom="0.75" header="0.3" footer="0.3"/>
  <pageSetup paperSize="9"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audio</vt:lpstr>
      <vt:lpstr>midweek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2023-08-27T07:50:13Z</dcterms:modified>
</cp:coreProperties>
</file>