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F8CD11D9-3376-425D-816E-BFD7240A6A2A}" xr6:coauthVersionLast="46" xr6:coauthVersionMax="46" xr10:uidLastSave="{00000000-0000-0000-0000-000000000000}"/>
  <bookViews>
    <workbookView xWindow="-120" yWindow="-120" windowWidth="20730" windowHeight="11160" xr2:uid="{E18A145F-BAE8-4E1E-8EB2-101646E3D7A6}"/>
  </bookViews>
  <sheets>
    <sheet name="vertices" sheetId="1" r:id="rId1"/>
    <sheet name="distances" sheetId="6" r:id="rId2"/>
    <sheet name="param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2" i="2"/>
  <c r="G13" i="2"/>
  <c r="G14" i="2"/>
  <c r="G15" i="2"/>
  <c r="G16" i="2"/>
  <c r="G17" i="2"/>
  <c r="G18" i="2"/>
  <c r="G19" i="2"/>
  <c r="G20" i="2"/>
  <c r="G21" i="2"/>
  <c r="M2" i="5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L2" i="5" l="1"/>
  <c r="N2" i="5"/>
  <c r="K12" i="6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L12" i="6"/>
  <c r="D2" i="6"/>
  <c r="E2" i="6"/>
  <c r="F2" i="6"/>
  <c r="G2" i="6"/>
  <c r="H2" i="6"/>
  <c r="I2" i="6"/>
  <c r="J2" i="6"/>
  <c r="K2" i="6"/>
  <c r="L2" i="6"/>
  <c r="B2" i="6"/>
  <c r="C2" i="6"/>
  <c r="A2" i="6" a="1"/>
  <c r="A2" i="6" s="1"/>
  <c r="N4" i="5"/>
  <c r="M4" i="5"/>
  <c r="L4" i="5"/>
  <c r="N3" i="5"/>
  <c r="M3" i="5"/>
  <c r="L3" i="5"/>
  <c r="E14" i="2" l="1"/>
  <c r="E15" i="2"/>
  <c r="E16" i="2"/>
  <c r="E17" i="2"/>
  <c r="E18" i="2"/>
  <c r="E19" i="2"/>
  <c r="E12" i="2"/>
  <c r="E20" i="2"/>
  <c r="E13" i="2"/>
  <c r="E21" i="2"/>
  <c r="G3" i="2"/>
  <c r="G11" i="2"/>
  <c r="G4" i="2"/>
  <c r="G5" i="2"/>
  <c r="G6" i="2"/>
  <c r="G7" i="2"/>
  <c r="G8" i="2"/>
  <c r="G9" i="2"/>
  <c r="G2" i="2"/>
  <c r="G10" i="2"/>
  <c r="E22" i="2"/>
  <c r="E30" i="2"/>
  <c r="E23" i="2"/>
  <c r="E31" i="2"/>
  <c r="E24" i="2"/>
  <c r="E25" i="2"/>
  <c r="E26" i="2"/>
  <c r="E27" i="2"/>
  <c r="E28" i="2"/>
  <c r="E29" i="2"/>
  <c r="G27" i="2"/>
  <c r="G28" i="2"/>
  <c r="G29" i="2"/>
  <c r="G22" i="2"/>
  <c r="G30" i="2"/>
  <c r="G23" i="2"/>
  <c r="G31" i="2"/>
  <c r="G24" i="2"/>
  <c r="G25" i="2"/>
  <c r="G26" i="2"/>
  <c r="E3" i="2"/>
  <c r="E11" i="2"/>
  <c r="E4" i="2"/>
  <c r="E5" i="2"/>
  <c r="E6" i="2"/>
  <c r="E7" i="2"/>
  <c r="E8" i="2"/>
  <c r="E9" i="2"/>
  <c r="E2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<sst xmlns="http://schemas.openxmlformats.org/spreadsheetml/2006/main" count="185" uniqueCount="59">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</sst>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895C7-74C8-4058-AE72-08B97032AB15}" name="Table3" displayName="Table3" ref="A1:P4" totalsRowShown="0">
  <autoFilter ref="A1:P4" xr:uid="{30369484-2608-49C8-962F-09350151283F}"/>
  <tableColumns count="16">
    <tableColumn id="2" xr3:uid="{C7BF1CBD-9EE0-49CD-B73A-EE4053F39950}" name="type"/>
    <tableColumn id="4" xr3:uid="{0F86334C-9AD3-49B6-A73B-F8A3B2937436}" name="CT_cost"/>
    <tableColumn id="7" xr3:uid="{18477B85-F7ED-4CA7-AD0D-93C31C24455A}" name="BM_ARRV"/>
    <tableColumn id="8" xr3:uid="{E9DB72CE-AA9B-4296-AD71-F3DD2E9DD547}" name="BM_PICK_PETI"/>
    <tableColumn id="9" xr3:uid="{0C86DD02-24F5-4430-9334-AA0A5C8F0713}" name="BM_PICK_TRIP"/>
    <tableColumn id="10" xr3:uid="{2C6A67D3-CE98-4F7E-9CD9-790456C15EAE}" name="AKOM_TRIP"/>
    <tableColumn id="12" xr3:uid="{A4F71952-6BC4-473C-A019-91B70E1E7DBB}" name="BBM_TRIP"/>
    <tableColumn id="13" xr3:uid="{260B6533-EC1F-4057-8C10-462D0D937B29}" name="PDDN_TRIP"/>
    <tableColumn id="14" xr3:uid="{E9758C6E-5406-442A-A0A0-F76B8117EED6}" name="KAWAL_TRIP"/>
    <tableColumn id="11" xr3:uid="{BE2CC0FE-CAC3-4E2A-82BE-74281B8BFFDF}" name="BBM_DIST" dataDxfId="14"/>
    <tableColumn id="5" xr3:uid="{58232AE4-0392-46ED-B6CC-2EE198865A22}" name="kapasitas"/>
    <tableColumn id="15" xr3:uid="{0E85D22B-0099-4BF0-9CE0-B81FC1482CE6}" name="peti_cost" dataDxfId="13">
      <calculatedColumnFormula>SUM(Table3[[#This Row],[CT_cost]:[BM_PICK_PETI]])</calculatedColumnFormula>
    </tableColumn>
    <tableColumn id="16" xr3:uid="{1A7477DD-59C8-4363-AD72-FBBC61239B59}" name="trip_cost" dataDxfId="12">
      <calculatedColumnFormula>E2+Table3[[#This Row],[AKOM_TRIP]]+Table3[[#This Row],[BBM_TRIP]]+Table3[[#This Row],[PDDN_TRIP]]+Table3[[#This Row],[KAWAL_TRIP]]</calculatedColumnFormula>
    </tableColumn>
    <tableColumn id="18" xr3:uid="{1E9E5270-AB37-4BDF-B91F-85F381058D78}" name="dist_cost" dataDxfId="11">
      <calculatedColumnFormula>Table3[[#This Row],[BBM_DIST]]</calculatedColumnFormula>
    </tableColumn>
    <tableColumn id="19" xr3:uid="{619F61ED-2057-408D-8A93-F498DC5A51CE}" name="limit_jakarta" dataDxfId="10"/>
    <tableColumn id="3" xr3:uid="{59689E15-EC44-40D0-9181-84C8E526CA36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EB9B-E04B-42E9-92D3-F178A87046B8}" name="Table4" displayName="Table4" ref="A1:H31" totalsRowShown="0" headerRowDxfId="8" headerRowBorderDxfId="7" tableBorderDxfId="6">
  <autoFilter ref="A1:H3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5">
      <calculatedColumnFormula>INDEX(distances!$B$2:$L$12,MATCH(A2,distances!$A$2:$A$12,0),MATCH(B2,distances!$B$1:$L$1,0))</calculatedColumnFormula>
    </tableColumn>
    <tableColumn id="5" xr3:uid="{87FA69A4-3338-4C7D-B084-2227C32B89E5}" name="peti_cost" dataDxfId="4">
      <calculatedColumnFormula>INDEX(param!$L$2:$L$5,MATCH(Table4[[#This Row],[Moda]],param!$A$2:$A$5,0))</calculatedColumnFormula>
    </tableColumn>
    <tableColumn id="6" xr3:uid="{72C20E77-7E1E-4207-9B0C-A1AAA6268E74}" name="trip_cost" dataDxfId="3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1B792E4-21B5-4D18-B1B2-F2264858BEBF}" name="kapasitas" dataDxfId="2">
      <calculatedColumnFormula>INDEX(param!$K$2:$K$5,MATCH(Table4[[#This Row],[Moda]],param!$A$2:$A$5,0))</calculatedColumnFormula>
    </tableColumn>
    <tableColumn id="8" xr3:uid="{396F4F66-B16E-46BC-B93F-4C2784CE7FD3}" name="limit" dataDxfId="1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0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tabSelected="1" workbookViewId="0">
      <selection activeCell="J8" sqref="J8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2216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122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20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241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105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118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97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221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120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108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A9B-1FAA-4B36-86A0-EA0E77534B0A}">
  <dimension ref="A1:L12"/>
  <sheetViews>
    <sheetView workbookViewId="0">
      <selection activeCell="K9" sqref="K9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4"/>
  <sheetViews>
    <sheetView workbookViewId="0">
      <selection activeCell="B5" sqref="B5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31"/>
  <sheetViews>
    <sheetView workbookViewId="0">
      <selection activeCell="B12" sqref="B12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40596000</v>
      </c>
      <c r="G2">
        <f>INDEX(param!$K$2:$K$5,MATCH(Table4[[#This Row],[Moda]],param!$A$2:$A$5,0))</f>
        <v>28</v>
      </c>
      <c r="H2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40470000</v>
      </c>
      <c r="G3">
        <f>INDEX(param!$K$2:$K$5,MATCH(Table4[[#This Row],[Moda]],param!$A$2:$A$5,0))</f>
        <v>28</v>
      </c>
      <c r="H3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40638000</v>
      </c>
      <c r="G4">
        <f>INDEX(param!$K$2:$K$5,MATCH(Table4[[#This Row],[Moda]],param!$A$2:$A$5,0))</f>
        <v>28</v>
      </c>
      <c r="H4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40094000</v>
      </c>
      <c r="G5">
        <f>INDEX(param!$K$2:$K$5,MATCH(Table4[[#This Row],[Moda]],param!$A$2:$A$5,0))</f>
        <v>28</v>
      </c>
      <c r="H5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40560000</v>
      </c>
      <c r="G6">
        <f>INDEX(param!$K$2:$K$5,MATCH(Table4[[#This Row],[Moda]],param!$A$2:$A$5,0))</f>
        <v>28</v>
      </c>
      <c r="H6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40752000</v>
      </c>
      <c r="G7">
        <f>INDEX(param!$K$2:$K$5,MATCH(Table4[[#This Row],[Moda]],param!$A$2:$A$5,0))</f>
        <v>28</v>
      </c>
      <c r="H7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40878000</v>
      </c>
      <c r="G8">
        <f>INDEX(param!$K$2:$K$5,MATCH(Table4[[#This Row],[Moda]],param!$A$2:$A$5,0))</f>
        <v>28</v>
      </c>
      <c r="H8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40860000</v>
      </c>
      <c r="G9">
        <f>INDEX(param!$K$2:$K$5,MATCH(Table4[[#This Row],[Moda]],param!$A$2:$A$5,0))</f>
        <v>28</v>
      </c>
      <c r="H9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40366000</v>
      </c>
      <c r="G10">
        <f>INDEX(param!$K$2:$K$5,MATCH(Table4[[#This Row],[Moda]],param!$A$2:$A$5,0))</f>
        <v>28</v>
      </c>
      <c r="H10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40270000</v>
      </c>
      <c r="G11">
        <f>INDEX(param!$K$2:$K$5,MATCH(Table4[[#This Row],[Moda]],param!$A$2:$A$5,0))</f>
        <v>28</v>
      </c>
      <c r="H1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INDEX(param!$L$2:$L$5,MATCH(Table4[[#This Row],[Moda]],param!$A$2:$A$5,0))</f>
        <v>60000</v>
      </c>
      <c r="F12" s="2">
        <f>INDEX(param!$M$2:$M$5,MATCH(Table4[[#This Row],[Moda]],param!$A$2:$A$5,0))+(INDEX(param!$N$2:$N$5,MATCH(Table4[[#This Row],[Moda]],param!$A$2:$A$5,0))*Table4[[#This Row],[jarak]])</f>
        <v>47298000</v>
      </c>
      <c r="G12">
        <f>INDEX(param!$K$2:$K$5,MATCH(Table4[[#This Row],[Moda]],param!$A$2:$A$5,0))</f>
        <v>72</v>
      </c>
      <c r="H12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INDEX(param!$L$2:$L$5,MATCH(Table4[[#This Row],[Moda]],param!$A$2:$A$5,0))</f>
        <v>60000</v>
      </c>
      <c r="F13" s="2">
        <f>INDEX(param!$M$2:$M$5,MATCH(Table4[[#This Row],[Moda]],param!$A$2:$A$5,0))+(INDEX(param!$N$2:$N$5,MATCH(Table4[[#This Row],[Moda]],param!$A$2:$A$5,0))*Table4[[#This Row],[jarak]])</f>
        <v>47235000</v>
      </c>
      <c r="G13">
        <f>INDEX(param!$K$2:$K$5,MATCH(Table4[[#This Row],[Moda]],param!$A$2:$A$5,0))</f>
        <v>72</v>
      </c>
      <c r="H13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INDEX(param!$L$2:$L$5,MATCH(Table4[[#This Row],[Moda]],param!$A$2:$A$5,0))</f>
        <v>60000</v>
      </c>
      <c r="F14" s="2">
        <f>INDEX(param!$M$2:$M$5,MATCH(Table4[[#This Row],[Moda]],param!$A$2:$A$5,0))+(INDEX(param!$N$2:$N$5,MATCH(Table4[[#This Row],[Moda]],param!$A$2:$A$5,0))*Table4[[#This Row],[jarak]])</f>
        <v>47319000</v>
      </c>
      <c r="G14">
        <f>INDEX(param!$K$2:$K$5,MATCH(Table4[[#This Row],[Moda]],param!$A$2:$A$5,0))</f>
        <v>72</v>
      </c>
      <c r="H14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INDEX(param!$L$2:$L$5,MATCH(Table4[[#This Row],[Moda]],param!$A$2:$A$5,0))</f>
        <v>60000</v>
      </c>
      <c r="F15" s="2">
        <f>INDEX(param!$M$2:$M$5,MATCH(Table4[[#This Row],[Moda]],param!$A$2:$A$5,0))+(INDEX(param!$N$2:$N$5,MATCH(Table4[[#This Row],[Moda]],param!$A$2:$A$5,0))*Table4[[#This Row],[jarak]])</f>
        <v>47047000</v>
      </c>
      <c r="G15">
        <f>INDEX(param!$K$2:$K$5,MATCH(Table4[[#This Row],[Moda]],param!$A$2:$A$5,0))</f>
        <v>72</v>
      </c>
      <c r="H15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INDEX(param!$L$2:$L$5,MATCH(Table4[[#This Row],[Moda]],param!$A$2:$A$5,0))</f>
        <v>60000</v>
      </c>
      <c r="F16" s="2">
        <f>INDEX(param!$M$2:$M$5,MATCH(Table4[[#This Row],[Moda]],param!$A$2:$A$5,0))+(INDEX(param!$N$2:$N$5,MATCH(Table4[[#This Row],[Moda]],param!$A$2:$A$5,0))*Table4[[#This Row],[jarak]])</f>
        <v>47280000</v>
      </c>
      <c r="G16">
        <f>INDEX(param!$K$2:$K$5,MATCH(Table4[[#This Row],[Moda]],param!$A$2:$A$5,0))</f>
        <v>72</v>
      </c>
      <c r="H16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INDEX(param!$L$2:$L$5,MATCH(Table4[[#This Row],[Moda]],param!$A$2:$A$5,0))</f>
        <v>60000</v>
      </c>
      <c r="F17" s="2">
        <f>INDEX(param!$M$2:$M$5,MATCH(Table4[[#This Row],[Moda]],param!$A$2:$A$5,0))+(INDEX(param!$N$2:$N$5,MATCH(Table4[[#This Row],[Moda]],param!$A$2:$A$5,0))*Table4[[#This Row],[jarak]])</f>
        <v>47376000</v>
      </c>
      <c r="G17">
        <f>INDEX(param!$K$2:$K$5,MATCH(Table4[[#This Row],[Moda]],param!$A$2:$A$5,0))</f>
        <v>72</v>
      </c>
      <c r="H17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INDEX(param!$L$2:$L$5,MATCH(Table4[[#This Row],[Moda]],param!$A$2:$A$5,0))</f>
        <v>60000</v>
      </c>
      <c r="F18" s="2">
        <f>INDEX(param!$M$2:$M$5,MATCH(Table4[[#This Row],[Moda]],param!$A$2:$A$5,0))+(INDEX(param!$N$2:$N$5,MATCH(Table4[[#This Row],[Moda]],param!$A$2:$A$5,0))*Table4[[#This Row],[jarak]])</f>
        <v>47439000</v>
      </c>
      <c r="G18">
        <f>INDEX(param!$K$2:$K$5,MATCH(Table4[[#This Row],[Moda]],param!$A$2:$A$5,0))</f>
        <v>72</v>
      </c>
      <c r="H18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INDEX(param!$L$2:$L$5,MATCH(Table4[[#This Row],[Moda]],param!$A$2:$A$5,0))</f>
        <v>60000</v>
      </c>
      <c r="F19" s="2">
        <f>INDEX(param!$M$2:$M$5,MATCH(Table4[[#This Row],[Moda]],param!$A$2:$A$5,0))+(INDEX(param!$N$2:$N$5,MATCH(Table4[[#This Row],[Moda]],param!$A$2:$A$5,0))*Table4[[#This Row],[jarak]])</f>
        <v>47430000</v>
      </c>
      <c r="G19">
        <f>INDEX(param!$K$2:$K$5,MATCH(Table4[[#This Row],[Moda]],param!$A$2:$A$5,0))</f>
        <v>72</v>
      </c>
      <c r="H19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INDEX(param!$L$2:$L$5,MATCH(Table4[[#This Row],[Moda]],param!$A$2:$A$5,0))</f>
        <v>60000</v>
      </c>
      <c r="F20" s="2">
        <f>INDEX(param!$M$2:$M$5,MATCH(Table4[[#This Row],[Moda]],param!$A$2:$A$5,0))+(INDEX(param!$N$2:$N$5,MATCH(Table4[[#This Row],[Moda]],param!$A$2:$A$5,0))*Table4[[#This Row],[jarak]])</f>
        <v>47183000</v>
      </c>
      <c r="G20">
        <f>INDEX(param!$K$2:$K$5,MATCH(Table4[[#This Row],[Moda]],param!$A$2:$A$5,0))</f>
        <v>72</v>
      </c>
      <c r="H20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INDEX(param!$L$2:$L$5,MATCH(Table4[[#This Row],[Moda]],param!$A$2:$A$5,0))</f>
        <v>60000</v>
      </c>
      <c r="F21" s="2">
        <f>INDEX(param!$M$2:$M$5,MATCH(Table4[[#This Row],[Moda]],param!$A$2:$A$5,0))+(INDEX(param!$N$2:$N$5,MATCH(Table4[[#This Row],[Moda]],param!$A$2:$A$5,0))*Table4[[#This Row],[jarak]])</f>
        <v>47135000</v>
      </c>
      <c r="G21">
        <f>INDEX(param!$K$2:$K$5,MATCH(Table4[[#This Row],[Moda]],param!$A$2:$A$5,0))</f>
        <v>72</v>
      </c>
      <c r="H2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C3" sqref="C3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B5" sqref="B5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2021-06-08T11:50:23Z</dcterms:modified>
</cp:coreProperties>
</file>