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0C7F9AC9-5D4B-4E0D-874E-E9FF17515455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D122" i="2"/>
  <c r="D123" i="2"/>
  <c r="D124" i="2"/>
  <c r="D125" i="2"/>
  <c r="D126" i="2"/>
  <c r="D127" i="2"/>
  <c r="D128" i="2"/>
  <c r="D129" i="2"/>
  <c r="F129" i="2" s="1"/>
  <c r="D130" i="2"/>
  <c r="D131" i="2"/>
  <c r="D132" i="2"/>
  <c r="D133" i="2"/>
  <c r="D134" i="2"/>
  <c r="D135" i="2"/>
  <c r="D136" i="2"/>
  <c r="D137" i="2"/>
  <c r="F137" i="2" s="1"/>
  <c r="D138" i="2"/>
  <c r="D139" i="2"/>
  <c r="D140" i="2"/>
  <c r="D141" i="2"/>
  <c r="D142" i="2"/>
  <c r="D143" i="2"/>
  <c r="D144" i="2"/>
  <c r="D145" i="2"/>
  <c r="F145" i="2" s="1"/>
  <c r="D146" i="2"/>
  <c r="D147" i="2"/>
  <c r="D148" i="2"/>
  <c r="D149" i="2"/>
  <c r="D150" i="2"/>
  <c r="D15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F122" i="2"/>
  <c r="F123" i="2"/>
  <c r="F124" i="2"/>
  <c r="F125" i="2"/>
  <c r="F126" i="2"/>
  <c r="F127" i="2"/>
  <c r="F128" i="2"/>
  <c r="F130" i="2"/>
  <c r="F131" i="2"/>
  <c r="F132" i="2"/>
  <c r="F133" i="2"/>
  <c r="F134" i="2"/>
  <c r="F135" i="2"/>
  <c r="F136" i="2"/>
  <c r="F138" i="2"/>
  <c r="F139" i="2"/>
  <c r="F140" i="2"/>
  <c r="F141" i="2"/>
  <c r="F142" i="2"/>
  <c r="F143" i="2"/>
  <c r="F144" i="2"/>
  <c r="F146" i="2"/>
  <c r="F147" i="2"/>
  <c r="F148" i="2"/>
  <c r="F149" i="2"/>
  <c r="F150" i="2"/>
  <c r="F151" i="2"/>
  <c r="N5" i="6"/>
  <c r="N6" i="6"/>
  <c r="M5" i="6"/>
  <c r="M6" i="6"/>
  <c r="L6" i="6"/>
  <c r="L5" i="6"/>
  <c r="E92" i="2"/>
  <c r="D92" i="2"/>
  <c r="D93" i="2"/>
  <c r="D94" i="2"/>
  <c r="D95" i="2"/>
  <c r="D96" i="2"/>
  <c r="D97" i="2"/>
  <c r="D98" i="2"/>
  <c r="F98" i="2" s="1"/>
  <c r="D99" i="2"/>
  <c r="D100" i="2"/>
  <c r="D101" i="2"/>
  <c r="D102" i="2"/>
  <c r="D103" i="2"/>
  <c r="D104" i="2"/>
  <c r="D105" i="2"/>
  <c r="D106" i="2"/>
  <c r="F106" i="2" s="1"/>
  <c r="D107" i="2"/>
  <c r="D108" i="2"/>
  <c r="D109" i="2"/>
  <c r="D110" i="2"/>
  <c r="D111" i="2"/>
  <c r="D112" i="2"/>
  <c r="D113" i="2"/>
  <c r="D114" i="2"/>
  <c r="F114" i="2" s="1"/>
  <c r="D115" i="2"/>
  <c r="D116" i="2"/>
  <c r="D117" i="2"/>
  <c r="D118" i="2"/>
  <c r="D119" i="2"/>
  <c r="D120" i="2"/>
  <c r="D121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92" i="2"/>
  <c r="F93" i="2"/>
  <c r="F94" i="2"/>
  <c r="F95" i="2"/>
  <c r="F96" i="2"/>
  <c r="F97" i="2"/>
  <c r="F99" i="2"/>
  <c r="F100" i="2"/>
  <c r="F101" i="2"/>
  <c r="F102" i="2"/>
  <c r="F103" i="2"/>
  <c r="F104" i="2"/>
  <c r="F105" i="2"/>
  <c r="F107" i="2"/>
  <c r="F108" i="2"/>
  <c r="F109" i="2"/>
  <c r="F110" i="2"/>
  <c r="F111" i="2"/>
  <c r="F112" i="2"/>
  <c r="F113" i="2"/>
  <c r="F115" i="2"/>
  <c r="F116" i="2"/>
  <c r="F117" i="2"/>
  <c r="F118" i="2"/>
  <c r="F119" i="2"/>
  <c r="F120" i="2"/>
  <c r="F121" i="2"/>
  <c r="D2" i="2" l="1"/>
  <c r="B2" i="5"/>
  <c r="A2" i="4" a="1"/>
  <c r="A2" i="4" s="1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2" i="5" a="1"/>
  <c r="A2" i="5" s="1"/>
  <c r="B1" i="5" a="1"/>
  <c r="B1" i="5" s="1"/>
  <c r="F38" i="2" l="1"/>
  <c r="F46" i="2"/>
  <c r="F54" i="2"/>
  <c r="F39" i="2"/>
  <c r="F47" i="2"/>
  <c r="F55" i="2"/>
  <c r="F32" i="2"/>
  <c r="F40" i="2"/>
  <c r="F48" i="2"/>
  <c r="F56" i="2"/>
  <c r="F33" i="2"/>
  <c r="F41" i="2"/>
  <c r="F49" i="2"/>
  <c r="F57" i="2"/>
  <c r="F37" i="2"/>
  <c r="F34" i="2"/>
  <c r="F42" i="2"/>
  <c r="F50" i="2"/>
  <c r="F58" i="2"/>
  <c r="F53" i="2"/>
  <c r="F35" i="2"/>
  <c r="F43" i="2"/>
  <c r="F51" i="2"/>
  <c r="F59" i="2"/>
  <c r="F45" i="2"/>
  <c r="F36" i="2"/>
  <c r="F44" i="2"/>
  <c r="F52" i="2"/>
  <c r="F60" i="2"/>
  <c r="F61" i="2"/>
  <c r="E4" i="2"/>
  <c r="E12" i="2"/>
  <c r="E20" i="2"/>
  <c r="E28" i="2"/>
  <c r="E5" i="2"/>
  <c r="E6" i="2"/>
  <c r="E14" i="2"/>
  <c r="E22" i="2"/>
  <c r="E30" i="2"/>
  <c r="E19" i="2"/>
  <c r="E21" i="2"/>
  <c r="E7" i="2"/>
  <c r="E15" i="2"/>
  <c r="E23" i="2"/>
  <c r="E31" i="2"/>
  <c r="E8" i="2"/>
  <c r="E16" i="2"/>
  <c r="E24" i="2"/>
  <c r="E11" i="2"/>
  <c r="E9" i="2"/>
  <c r="E17" i="2"/>
  <c r="E25" i="2"/>
  <c r="E27" i="2"/>
  <c r="E29" i="2"/>
  <c r="E2" i="2"/>
  <c r="E10" i="2"/>
  <c r="E18" i="2"/>
  <c r="E26" i="2"/>
  <c r="E3" i="2"/>
  <c r="E13" i="2"/>
  <c r="F6" i="2"/>
  <c r="F14" i="2"/>
  <c r="F22" i="2"/>
  <c r="F30" i="2"/>
  <c r="F7" i="2"/>
  <c r="F15" i="2"/>
  <c r="F23" i="2"/>
  <c r="F31" i="2"/>
  <c r="F8" i="2"/>
  <c r="F16" i="2"/>
  <c r="F24" i="2"/>
  <c r="F29" i="2"/>
  <c r="F9" i="2"/>
  <c r="F17" i="2"/>
  <c r="F25" i="2"/>
  <c r="F2" i="2"/>
  <c r="F10" i="2"/>
  <c r="F18" i="2"/>
  <c r="F26" i="2"/>
  <c r="F5" i="2"/>
  <c r="F3" i="2"/>
  <c r="F11" i="2"/>
  <c r="F19" i="2"/>
  <c r="F27" i="2"/>
  <c r="F13" i="2"/>
  <c r="F4" i="2"/>
  <c r="F12" i="2"/>
  <c r="F20" i="2"/>
  <c r="F28" i="2"/>
  <c r="F21" i="2"/>
  <c r="E76" i="2"/>
  <c r="E85" i="2"/>
  <c r="E62" i="2"/>
  <c r="E70" i="2"/>
  <c r="E78" i="2"/>
  <c r="E86" i="2"/>
  <c r="E91" i="2"/>
  <c r="E63" i="2"/>
  <c r="E71" i="2"/>
  <c r="E79" i="2"/>
  <c r="E87" i="2"/>
  <c r="E75" i="2"/>
  <c r="E84" i="2"/>
  <c r="E64" i="2"/>
  <c r="E72" i="2"/>
  <c r="E80" i="2"/>
  <c r="E88" i="2"/>
  <c r="E67" i="2"/>
  <c r="E68" i="2"/>
  <c r="E65" i="2"/>
  <c r="E73" i="2"/>
  <c r="E81" i="2"/>
  <c r="E89" i="2"/>
  <c r="E77" i="2"/>
  <c r="E66" i="2"/>
  <c r="E74" i="2"/>
  <c r="E82" i="2"/>
  <c r="E90" i="2"/>
  <c r="E83" i="2"/>
  <c r="E69" i="2"/>
  <c r="F62" i="2"/>
  <c r="F70" i="2"/>
  <c r="F78" i="2"/>
  <c r="F86" i="2"/>
  <c r="F63" i="2"/>
  <c r="F71" i="2"/>
  <c r="F79" i="2"/>
  <c r="F87" i="2"/>
  <c r="F64" i="2"/>
  <c r="F72" i="2"/>
  <c r="F80" i="2"/>
  <c r="F88" i="2"/>
  <c r="F69" i="2"/>
  <c r="F65" i="2"/>
  <c r="F73" i="2"/>
  <c r="F81" i="2"/>
  <c r="F89" i="2"/>
  <c r="F85" i="2"/>
  <c r="F66" i="2"/>
  <c r="F74" i="2"/>
  <c r="F82" i="2"/>
  <c r="F90" i="2"/>
  <c r="F67" i="2"/>
  <c r="F75" i="2"/>
  <c r="F83" i="2"/>
  <c r="F91" i="2"/>
  <c r="F77" i="2"/>
  <c r="F68" i="2"/>
  <c r="F76" i="2"/>
  <c r="F84" i="2"/>
  <c r="E36" i="2"/>
  <c r="E37" i="2"/>
  <c r="E38" i="2"/>
  <c r="E46" i="2"/>
  <c r="E54" i="2"/>
  <c r="E51" i="2"/>
  <c r="E60" i="2"/>
  <c r="E61" i="2"/>
  <c r="E39" i="2"/>
  <c r="E47" i="2"/>
  <c r="E55" i="2"/>
  <c r="E35" i="2"/>
  <c r="E53" i="2"/>
  <c r="E32" i="2"/>
  <c r="E40" i="2"/>
  <c r="E48" i="2"/>
  <c r="E56" i="2"/>
  <c r="E45" i="2"/>
  <c r="E33" i="2"/>
  <c r="E41" i="2"/>
  <c r="E49" i="2"/>
  <c r="E57" i="2"/>
  <c r="E59" i="2"/>
  <c r="E44" i="2"/>
  <c r="E34" i="2"/>
  <c r="E42" i="2"/>
  <c r="E50" i="2"/>
  <c r="E58" i="2"/>
  <c r="E43" i="2"/>
  <c r="E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<sst xmlns="http://schemas.openxmlformats.org/spreadsheetml/2006/main" count="553" uniqueCount="68">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</sst>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  <xf numFmtId="0" fontId="0" fillId="3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6" totalsRowShown="0">
  <autoFilter ref="A1:P6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151" totalsRowShown="0" headerRowDxfId="8" headerRowBorderDxfId="7" tableBorderDxfId="6" totalsRowBorderDxfId="5">
  <autoFilter ref="A1:H15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INDEX(param!$L$2:$L$6,MATCH(Table4[[#This Row],[Moda]],param!$A$2:$A$6,0))</calculatedColumnFormula>
    </tableColumn>
    <tableColumn id="6" xr3:uid="{C01F59D4-D50E-460C-BAA2-F093DBBF2187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22DB6C3-1B1D-44C7-A51A-6F01FED5DA6A}" name="kapasitas" dataDxfId="1">
      <calculatedColumnFormula>INDEX(param!$K$2:$K$6,MATCH(Table4[[#This Row],[Moda]],param!$A$2:$A$6,0))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tabSelected="1" workbookViewId="0">
      <selection activeCell="K2" sqref="K2:K3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7008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95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74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63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115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35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246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157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154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116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244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123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277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146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246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71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255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165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84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148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235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24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132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190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157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249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188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90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92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139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H10" sqref="H10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6"/>
  <sheetViews>
    <sheetView topLeftCell="D1" workbookViewId="0">
      <selection activeCell="N4" sqref="N4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66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51"/>
  <sheetViews>
    <sheetView topLeftCell="A120" workbookViewId="0">
      <selection activeCell="G131" sqref="G131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INDEX(param!$L$2:$L$6,MATCH(Table4[[#This Row],[Moda]],param!$A$2:$A$6,0))</f>
        <v>10000</v>
      </c>
      <c r="F2" s="5">
        <f>INDEX(param!$M$2:$M$6,MATCH(Table4[[#This Row],[Moda]],param!$A$2:$A$6,0))+(INDEX(param!$N$2:$N$6,MATCH(Table4[[#This Row],[Moda]],param!$A$2:$A$6,0))*Table4[[#This Row],[jarak]])</f>
        <v>40778000</v>
      </c>
      <c r="G2" s="4">
        <f>INDEX(param!$K$2:$K$6,MATCH(Table4[[#This Row],[Moda]],param!$A$2:$A$6,0))</f>
        <v>28</v>
      </c>
      <c r="H2" s="4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INDEX(param!$L$2:$L$6,MATCH(Table4[[#This Row],[Moda]],param!$A$2:$A$6,0))</f>
        <v>10000</v>
      </c>
      <c r="F3" s="8">
        <f>INDEX(param!$M$2:$M$6,MATCH(Table4[[#This Row],[Moda]],param!$A$2:$A$6,0))+(INDEX(param!$N$2:$N$6,MATCH(Table4[[#This Row],[Moda]],param!$A$2:$A$6,0))*Table4[[#This Row],[jarak]])</f>
        <v>40776000</v>
      </c>
      <c r="G3" s="7">
        <f>INDEX(param!$K$2:$K$6,MATCH(Table4[[#This Row],[Moda]],param!$A$2:$A$6,0))</f>
        <v>28</v>
      </c>
      <c r="H3" s="7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40776000</v>
      </c>
      <c r="G4" s="1">
        <f>INDEX(param!$K$2:$K$6,MATCH(Table4[[#This Row],[Moda]],param!$A$2:$A$6,0))</f>
        <v>28</v>
      </c>
      <c r="H4" s="1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40572000</v>
      </c>
      <c r="G5" s="1">
        <f>INDEX(param!$K$2:$K$6,MATCH(Table4[[#This Row],[Moda]],param!$A$2:$A$6,0))</f>
        <v>28</v>
      </c>
      <c r="H5" s="1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40932000</v>
      </c>
      <c r="G6" s="1">
        <f>INDEX(param!$K$2:$K$6,MATCH(Table4[[#This Row],[Moda]],param!$A$2:$A$6,0))</f>
        <v>28</v>
      </c>
      <c r="H6" s="1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40314000</v>
      </c>
      <c r="G7" s="1">
        <f>INDEX(param!$K$2:$K$6,MATCH(Table4[[#This Row],[Moda]],param!$A$2:$A$6,0))</f>
        <v>28</v>
      </c>
      <c r="H7" s="1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40622000</v>
      </c>
      <c r="G8" s="1">
        <f>INDEX(param!$K$2:$K$6,MATCH(Table4[[#This Row],[Moda]],param!$A$2:$A$6,0))</f>
        <v>28</v>
      </c>
      <c r="H8" s="1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40568000</v>
      </c>
      <c r="G9" s="1">
        <f>INDEX(param!$K$2:$K$6,MATCH(Table4[[#This Row],[Moda]],param!$A$2:$A$6,0))</f>
        <v>28</v>
      </c>
      <c r="H9" s="1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41004000</v>
      </c>
      <c r="G10" s="1">
        <f>INDEX(param!$K$2:$K$6,MATCH(Table4[[#This Row],[Moda]],param!$A$2:$A$6,0))</f>
        <v>28</v>
      </c>
      <c r="H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40890000</v>
      </c>
      <c r="G11" s="1">
        <f>INDEX(param!$K$2:$K$6,MATCH(Table4[[#This Row],[Moda]],param!$A$2:$A$6,0))</f>
        <v>28</v>
      </c>
      <c r="H11" s="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40404000</v>
      </c>
      <c r="G12" s="1">
        <f>INDEX(param!$K$2:$K$6,MATCH(Table4[[#This Row],[Moda]],param!$A$2:$A$6,0))</f>
        <v>28</v>
      </c>
      <c r="H12" s="1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40600000</v>
      </c>
      <c r="G13" s="1">
        <f>INDEX(param!$K$2:$K$6,MATCH(Table4[[#This Row],[Moda]],param!$A$2:$A$6,0))</f>
        <v>28</v>
      </c>
      <c r="H13" s="1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40494000</v>
      </c>
      <c r="G14" s="1">
        <f>INDEX(param!$K$2:$K$6,MATCH(Table4[[#This Row],[Moda]],param!$A$2:$A$6,0))</f>
        <v>28</v>
      </c>
      <c r="H14" s="1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40316000</v>
      </c>
      <c r="G15" s="1">
        <f>INDEX(param!$K$2:$K$6,MATCH(Table4[[#This Row],[Moda]],param!$A$2:$A$6,0))</f>
        <v>28</v>
      </c>
      <c r="H15" s="1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40398000</v>
      </c>
      <c r="G16" s="1">
        <f>INDEX(param!$K$2:$K$6,MATCH(Table4[[#This Row],[Moda]],param!$A$2:$A$6,0))</f>
        <v>28</v>
      </c>
      <c r="H16" s="1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40964000</v>
      </c>
      <c r="G17" s="1">
        <f>INDEX(param!$K$2:$K$6,MATCH(Table4[[#This Row],[Moda]],param!$A$2:$A$6,0))</f>
        <v>28</v>
      </c>
      <c r="H17" s="1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40684000</v>
      </c>
      <c r="G18" s="1">
        <f>INDEX(param!$K$2:$K$6,MATCH(Table4[[#This Row],[Moda]],param!$A$2:$A$6,0))</f>
        <v>28</v>
      </c>
      <c r="H18" s="1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40368000</v>
      </c>
      <c r="G19" s="1">
        <f>INDEX(param!$K$2:$K$6,MATCH(Table4[[#This Row],[Moda]],param!$A$2:$A$6,0))</f>
        <v>28</v>
      </c>
      <c r="H19" s="1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40422000</v>
      </c>
      <c r="G20" s="1">
        <f>INDEX(param!$K$2:$K$6,MATCH(Table4[[#This Row],[Moda]],param!$A$2:$A$6,0))</f>
        <v>28</v>
      </c>
      <c r="H20" s="1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40774000</v>
      </c>
      <c r="G21" s="1">
        <f>INDEX(param!$K$2:$K$6,MATCH(Table4[[#This Row],[Moda]],param!$A$2:$A$6,0))</f>
        <v>28</v>
      </c>
      <c r="H21" s="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INDEX(param!$L$2:$L$6,MATCH(Table4[[#This Row],[Moda]],param!$A$2:$A$6,0))</f>
        <v>10000</v>
      </c>
      <c r="F22" s="2">
        <f>INDEX(param!$M$2:$M$6,MATCH(Table4[[#This Row],[Moda]],param!$A$2:$A$6,0))+(INDEX(param!$N$2:$N$6,MATCH(Table4[[#This Row],[Moda]],param!$A$2:$A$6,0))*Table4[[#This Row],[jarak]])</f>
        <v>40732000</v>
      </c>
      <c r="G22" s="1">
        <f>INDEX(param!$K$2:$K$6,MATCH(Table4[[#This Row],[Moda]],param!$A$2:$A$6,0))</f>
        <v>28</v>
      </c>
      <c r="H22" s="1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INDEX(param!$L$2:$L$6,MATCH(Table4[[#This Row],[Moda]],param!$A$2:$A$6,0))</f>
        <v>10000</v>
      </c>
      <c r="F23" s="2">
        <f>INDEX(param!$M$2:$M$6,MATCH(Table4[[#This Row],[Moda]],param!$A$2:$A$6,0))+(INDEX(param!$N$2:$N$6,MATCH(Table4[[#This Row],[Moda]],param!$A$2:$A$6,0))*Table4[[#This Row],[jarak]])</f>
        <v>40594000</v>
      </c>
      <c r="G23" s="1">
        <f>INDEX(param!$K$2:$K$6,MATCH(Table4[[#This Row],[Moda]],param!$A$2:$A$6,0))</f>
        <v>28</v>
      </c>
      <c r="H23" s="1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INDEX(param!$L$2:$L$6,MATCH(Table4[[#This Row],[Moda]],param!$A$2:$A$6,0))</f>
        <v>10000</v>
      </c>
      <c r="F24" s="2">
        <f>INDEX(param!$M$2:$M$6,MATCH(Table4[[#This Row],[Moda]],param!$A$2:$A$6,0))+(INDEX(param!$N$2:$N$6,MATCH(Table4[[#This Row],[Moda]],param!$A$2:$A$6,0))*Table4[[#This Row],[jarak]])</f>
        <v>40482000</v>
      </c>
      <c r="G24" s="1">
        <f>INDEX(param!$K$2:$K$6,MATCH(Table4[[#This Row],[Moda]],param!$A$2:$A$6,0))</f>
        <v>28</v>
      </c>
      <c r="H24" s="1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INDEX(param!$L$2:$L$6,MATCH(Table4[[#This Row],[Moda]],param!$A$2:$A$6,0))</f>
        <v>10000</v>
      </c>
      <c r="F25" s="2">
        <f>INDEX(param!$M$2:$M$6,MATCH(Table4[[#This Row],[Moda]],param!$A$2:$A$6,0))+(INDEX(param!$N$2:$N$6,MATCH(Table4[[#This Row],[Moda]],param!$A$2:$A$6,0))*Table4[[#This Row],[jarak]])</f>
        <v>40200000</v>
      </c>
      <c r="G25" s="1">
        <f>INDEX(param!$K$2:$K$6,MATCH(Table4[[#This Row],[Moda]],param!$A$2:$A$6,0))</f>
        <v>28</v>
      </c>
      <c r="H25" s="1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INDEX(param!$L$2:$L$6,MATCH(Table4[[#This Row],[Moda]],param!$A$2:$A$6,0))</f>
        <v>10000</v>
      </c>
      <c r="F26" s="2">
        <f>INDEX(param!$M$2:$M$6,MATCH(Table4[[#This Row],[Moda]],param!$A$2:$A$6,0))+(INDEX(param!$N$2:$N$6,MATCH(Table4[[#This Row],[Moda]],param!$A$2:$A$6,0))*Table4[[#This Row],[jarak]])</f>
        <v>40094000</v>
      </c>
      <c r="G26" s="1">
        <f>INDEX(param!$K$2:$K$6,MATCH(Table4[[#This Row],[Moda]],param!$A$2:$A$6,0))</f>
        <v>28</v>
      </c>
      <c r="H26" s="1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INDEX(param!$L$2:$L$6,MATCH(Table4[[#This Row],[Moda]],param!$A$2:$A$6,0))</f>
        <v>10000</v>
      </c>
      <c r="F27" s="2">
        <f>INDEX(param!$M$2:$M$6,MATCH(Table4[[#This Row],[Moda]],param!$A$2:$A$6,0))+(INDEX(param!$N$2:$N$6,MATCH(Table4[[#This Row],[Moda]],param!$A$2:$A$6,0))*Table4[[#This Row],[jarak]])</f>
        <v>40850000</v>
      </c>
      <c r="G27" s="1">
        <f>INDEX(param!$K$2:$K$6,MATCH(Table4[[#This Row],[Moda]],param!$A$2:$A$6,0))</f>
        <v>28</v>
      </c>
      <c r="H27" s="1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INDEX(param!$L$2:$L$6,MATCH(Table4[[#This Row],[Moda]],param!$A$2:$A$6,0))</f>
        <v>10000</v>
      </c>
      <c r="F28" s="2">
        <f>INDEX(param!$M$2:$M$6,MATCH(Table4[[#This Row],[Moda]],param!$A$2:$A$6,0))+(INDEX(param!$N$2:$N$6,MATCH(Table4[[#This Row],[Moda]],param!$A$2:$A$6,0))*Table4[[#This Row],[jarak]])</f>
        <v>41060000</v>
      </c>
      <c r="G28" s="1">
        <f>INDEX(param!$K$2:$K$6,MATCH(Table4[[#This Row],[Moda]],param!$A$2:$A$6,0))</f>
        <v>28</v>
      </c>
      <c r="H28" s="1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INDEX(param!$L$2:$L$6,MATCH(Table4[[#This Row],[Moda]],param!$A$2:$A$6,0))</f>
        <v>10000</v>
      </c>
      <c r="F29" s="2">
        <f>INDEX(param!$M$2:$M$6,MATCH(Table4[[#This Row],[Moda]],param!$A$2:$A$6,0))+(INDEX(param!$N$2:$N$6,MATCH(Table4[[#This Row],[Moda]],param!$A$2:$A$6,0))*Table4[[#This Row],[jarak]])</f>
        <v>40634000</v>
      </c>
      <c r="G29" s="1">
        <f>INDEX(param!$K$2:$K$6,MATCH(Table4[[#This Row],[Moda]],param!$A$2:$A$6,0))</f>
        <v>28</v>
      </c>
      <c r="H29" s="1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INDEX(param!$L$2:$L$6,MATCH(Table4[[#This Row],[Moda]],param!$A$2:$A$6,0))</f>
        <v>10000</v>
      </c>
      <c r="F30" s="2">
        <f>INDEX(param!$M$2:$M$6,MATCH(Table4[[#This Row],[Moda]],param!$A$2:$A$6,0))+(INDEX(param!$N$2:$N$6,MATCH(Table4[[#This Row],[Moda]],param!$A$2:$A$6,0))*Table4[[#This Row],[jarak]])</f>
        <v>40144000</v>
      </c>
      <c r="G30" s="1">
        <f>INDEX(param!$K$2:$K$6,MATCH(Table4[[#This Row],[Moda]],param!$A$2:$A$6,0))</f>
        <v>28</v>
      </c>
      <c r="H30" s="1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INDEX(param!$L$2:$L$6,MATCH(Table4[[#This Row],[Moda]],param!$A$2:$A$6,0))</f>
        <v>10000</v>
      </c>
      <c r="F31" s="10">
        <f>INDEX(param!$M$2:$M$6,MATCH(Table4[[#This Row],[Moda]],param!$A$2:$A$6,0))+(INDEX(param!$N$2:$N$6,MATCH(Table4[[#This Row],[Moda]],param!$A$2:$A$6,0))*Table4[[#This Row],[jarak]])</f>
        <v>40348000</v>
      </c>
      <c r="G31" s="11">
        <f>INDEX(param!$K$2:$K$6,MATCH(Table4[[#This Row],[Moda]],param!$A$2:$A$6,0))</f>
        <v>28</v>
      </c>
      <c r="H31" s="1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INDEX(param!$L$2:$L$6,MATCH(Table4[[#This Row],[Moda]],param!$A$2:$A$6,0))</f>
        <v>90000</v>
      </c>
      <c r="F42" s="2">
        <f>INDEX(param!$M$2:$M$6,MATCH(Table4[[#This Row],[Moda]],param!$A$2:$A$6,0))+(INDEX(param!$N$2:$N$6,MATCH(Table4[[#This Row],[Moda]],param!$A$2:$A$6,0))*Table4[[#This Row],[jarak]])</f>
        <v>59000000</v>
      </c>
      <c r="G42" s="1">
        <f>INDEX(param!$K$2:$K$6,MATCH(Table4[[#This Row],[Moda]],param!$A$2:$A$6,0))</f>
        <v>300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INDEX(param!$L$2:$L$6,MATCH(Table4[[#This Row],[Moda]],param!$A$2:$A$6,0))</f>
        <v>90000</v>
      </c>
      <c r="F43" s="2">
        <f>INDEX(param!$M$2:$M$6,MATCH(Table4[[#This Row],[Moda]],param!$A$2:$A$6,0))+(INDEX(param!$N$2:$N$6,MATCH(Table4[[#This Row],[Moda]],param!$A$2:$A$6,0))*Table4[[#This Row],[jarak]])</f>
        <v>59000000</v>
      </c>
      <c r="G43" s="1">
        <f>INDEX(param!$K$2:$K$6,MATCH(Table4[[#This Row],[Moda]],param!$A$2:$A$6,0))</f>
        <v>300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INDEX(param!$L$2:$L$6,MATCH(Table4[[#This Row],[Moda]],param!$A$2:$A$6,0))</f>
        <v>90000</v>
      </c>
      <c r="F44" s="2">
        <f>INDEX(param!$M$2:$M$6,MATCH(Table4[[#This Row],[Moda]],param!$A$2:$A$6,0))+(INDEX(param!$N$2:$N$6,MATCH(Table4[[#This Row],[Moda]],param!$A$2:$A$6,0))*Table4[[#This Row],[jarak]])</f>
        <v>59000000</v>
      </c>
      <c r="G44" s="1">
        <f>INDEX(param!$K$2:$K$6,MATCH(Table4[[#This Row],[Moda]],param!$A$2:$A$6,0))</f>
        <v>300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INDEX(param!$L$2:$L$6,MATCH(Table4[[#This Row],[Moda]],param!$A$2:$A$6,0))</f>
        <v>90000</v>
      </c>
      <c r="F45" s="2">
        <f>INDEX(param!$M$2:$M$6,MATCH(Table4[[#This Row],[Moda]],param!$A$2:$A$6,0))+(INDEX(param!$N$2:$N$6,MATCH(Table4[[#This Row],[Moda]],param!$A$2:$A$6,0))*Table4[[#This Row],[jarak]])</f>
        <v>59000000</v>
      </c>
      <c r="G45" s="1">
        <f>INDEX(param!$K$2:$K$6,MATCH(Table4[[#This Row],[Moda]],param!$A$2:$A$6,0))</f>
        <v>300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INDEX(param!$L$2:$L$6,MATCH(Table4[[#This Row],[Moda]],param!$A$2:$A$6,0))</f>
        <v>90000</v>
      </c>
      <c r="F46" s="2">
        <f>INDEX(param!$M$2:$M$6,MATCH(Table4[[#This Row],[Moda]],param!$A$2:$A$6,0))+(INDEX(param!$N$2:$N$6,MATCH(Table4[[#This Row],[Moda]],param!$A$2:$A$6,0))*Table4[[#This Row],[jarak]])</f>
        <v>59000000</v>
      </c>
      <c r="G46" s="1">
        <f>INDEX(param!$K$2:$K$6,MATCH(Table4[[#This Row],[Moda]],param!$A$2:$A$6,0))</f>
        <v>300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INDEX(param!$L$2:$L$6,MATCH(Table4[[#This Row],[Moda]],param!$A$2:$A$6,0))</f>
        <v>90000</v>
      </c>
      <c r="F47" s="2">
        <f>INDEX(param!$M$2:$M$6,MATCH(Table4[[#This Row],[Moda]],param!$A$2:$A$6,0))+(INDEX(param!$N$2:$N$6,MATCH(Table4[[#This Row],[Moda]],param!$A$2:$A$6,0))*Table4[[#This Row],[jarak]])</f>
        <v>59000000</v>
      </c>
      <c r="G47" s="1">
        <f>INDEX(param!$K$2:$K$6,MATCH(Table4[[#This Row],[Moda]],param!$A$2:$A$6,0))</f>
        <v>300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INDEX(param!$L$2:$L$6,MATCH(Table4[[#This Row],[Moda]],param!$A$2:$A$6,0))</f>
        <v>90000</v>
      </c>
      <c r="F48" s="2">
        <f>INDEX(param!$M$2:$M$6,MATCH(Table4[[#This Row],[Moda]],param!$A$2:$A$6,0))+(INDEX(param!$N$2:$N$6,MATCH(Table4[[#This Row],[Moda]],param!$A$2:$A$6,0))*Table4[[#This Row],[jarak]])</f>
        <v>59000000</v>
      </c>
      <c r="G48" s="1">
        <f>INDEX(param!$K$2:$K$6,MATCH(Table4[[#This Row],[Moda]],param!$A$2:$A$6,0))</f>
        <v>300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INDEX(param!$L$2:$L$6,MATCH(Table4[[#This Row],[Moda]],param!$A$2:$A$6,0))</f>
        <v>90000</v>
      </c>
      <c r="F49" s="2">
        <f>INDEX(param!$M$2:$M$6,MATCH(Table4[[#This Row],[Moda]],param!$A$2:$A$6,0))+(INDEX(param!$N$2:$N$6,MATCH(Table4[[#This Row],[Moda]],param!$A$2:$A$6,0))*Table4[[#This Row],[jarak]])</f>
        <v>59000000</v>
      </c>
      <c r="G49" s="1">
        <f>INDEX(param!$K$2:$K$6,MATCH(Table4[[#This Row],[Moda]],param!$A$2:$A$6,0))</f>
        <v>300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INDEX(param!$L$2:$L$6,MATCH(Table4[[#This Row],[Moda]],param!$A$2:$A$6,0))</f>
        <v>90000</v>
      </c>
      <c r="F50" s="2">
        <f>INDEX(param!$M$2:$M$6,MATCH(Table4[[#This Row],[Moda]],param!$A$2:$A$6,0))+(INDEX(param!$N$2:$N$6,MATCH(Table4[[#This Row],[Moda]],param!$A$2:$A$6,0))*Table4[[#This Row],[jarak]])</f>
        <v>59000000</v>
      </c>
      <c r="G50" s="1">
        <f>INDEX(param!$K$2:$K$6,MATCH(Table4[[#This Row],[Moda]],param!$A$2:$A$6,0))</f>
        <v>300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INDEX(param!$L$2:$L$6,MATCH(Table4[[#This Row],[Moda]],param!$A$2:$A$6,0))</f>
        <v>90000</v>
      </c>
      <c r="F51" s="2">
        <f>INDEX(param!$M$2:$M$6,MATCH(Table4[[#This Row],[Moda]],param!$A$2:$A$6,0))+(INDEX(param!$N$2:$N$6,MATCH(Table4[[#This Row],[Moda]],param!$A$2:$A$6,0))*Table4[[#This Row],[jarak]])</f>
        <v>59000000</v>
      </c>
      <c r="G51" s="1">
        <f>INDEX(param!$K$2:$K$6,MATCH(Table4[[#This Row],[Moda]],param!$A$2:$A$6,0))</f>
        <v>300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INDEX(param!$L$2:$L$6,MATCH(Table4[[#This Row],[Moda]],param!$A$2:$A$6,0))</f>
        <v>90000</v>
      </c>
      <c r="F52" s="2">
        <f>INDEX(param!$M$2:$M$6,MATCH(Table4[[#This Row],[Moda]],param!$A$2:$A$6,0))+(INDEX(param!$N$2:$N$6,MATCH(Table4[[#This Row],[Moda]],param!$A$2:$A$6,0))*Table4[[#This Row],[jarak]])</f>
        <v>59000000</v>
      </c>
      <c r="G52" s="1">
        <f>INDEX(param!$K$2:$K$6,MATCH(Table4[[#This Row],[Moda]],param!$A$2:$A$6,0))</f>
        <v>300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INDEX(param!$L$2:$L$6,MATCH(Table4[[#This Row],[Moda]],param!$A$2:$A$6,0))</f>
        <v>90000</v>
      </c>
      <c r="F53" s="2">
        <f>INDEX(param!$M$2:$M$6,MATCH(Table4[[#This Row],[Moda]],param!$A$2:$A$6,0))+(INDEX(param!$N$2:$N$6,MATCH(Table4[[#This Row],[Moda]],param!$A$2:$A$6,0))*Table4[[#This Row],[jarak]])</f>
        <v>59000000</v>
      </c>
      <c r="G53" s="1">
        <f>INDEX(param!$K$2:$K$6,MATCH(Table4[[#This Row],[Moda]],param!$A$2:$A$6,0))</f>
        <v>300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INDEX(param!$L$2:$L$6,MATCH(Table4[[#This Row],[Moda]],param!$A$2:$A$6,0))</f>
        <v>90000</v>
      </c>
      <c r="F54" s="2">
        <f>INDEX(param!$M$2:$M$6,MATCH(Table4[[#This Row],[Moda]],param!$A$2:$A$6,0))+(INDEX(param!$N$2:$N$6,MATCH(Table4[[#This Row],[Moda]],param!$A$2:$A$6,0))*Table4[[#This Row],[jarak]])</f>
        <v>59000000</v>
      </c>
      <c r="G54" s="1">
        <f>INDEX(param!$K$2:$K$6,MATCH(Table4[[#This Row],[Moda]],param!$A$2:$A$6,0))</f>
        <v>300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INDEX(param!$L$2:$L$6,MATCH(Table4[[#This Row],[Moda]],param!$A$2:$A$6,0))</f>
        <v>90000</v>
      </c>
      <c r="F55" s="2">
        <f>INDEX(param!$M$2:$M$6,MATCH(Table4[[#This Row],[Moda]],param!$A$2:$A$6,0))+(INDEX(param!$N$2:$N$6,MATCH(Table4[[#This Row],[Moda]],param!$A$2:$A$6,0))*Table4[[#This Row],[jarak]])</f>
        <v>59000000</v>
      </c>
      <c r="G55" s="1">
        <f>INDEX(param!$K$2:$K$6,MATCH(Table4[[#This Row],[Moda]],param!$A$2:$A$6,0))</f>
        <v>300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INDEX(param!$L$2:$L$6,MATCH(Table4[[#This Row],[Moda]],param!$A$2:$A$6,0))</f>
        <v>90000</v>
      </c>
      <c r="F56" s="2">
        <f>INDEX(param!$M$2:$M$6,MATCH(Table4[[#This Row],[Moda]],param!$A$2:$A$6,0))+(INDEX(param!$N$2:$N$6,MATCH(Table4[[#This Row],[Moda]],param!$A$2:$A$6,0))*Table4[[#This Row],[jarak]])</f>
        <v>59000000</v>
      </c>
      <c r="G56" s="1">
        <f>INDEX(param!$K$2:$K$6,MATCH(Table4[[#This Row],[Moda]],param!$A$2:$A$6,0))</f>
        <v>300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INDEX(param!$L$2:$L$6,MATCH(Table4[[#This Row],[Moda]],param!$A$2:$A$6,0))</f>
        <v>90000</v>
      </c>
      <c r="F57" s="2">
        <f>INDEX(param!$M$2:$M$6,MATCH(Table4[[#This Row],[Moda]],param!$A$2:$A$6,0))+(INDEX(param!$N$2:$N$6,MATCH(Table4[[#This Row],[Moda]],param!$A$2:$A$6,0))*Table4[[#This Row],[jarak]])</f>
        <v>59000000</v>
      </c>
      <c r="G57" s="1">
        <f>INDEX(param!$K$2:$K$6,MATCH(Table4[[#This Row],[Moda]],param!$A$2:$A$6,0))</f>
        <v>300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INDEX(param!$L$2:$L$6,MATCH(Table4[[#This Row],[Moda]],param!$A$2:$A$6,0))</f>
        <v>90000</v>
      </c>
      <c r="F58" s="2">
        <f>INDEX(param!$M$2:$M$6,MATCH(Table4[[#This Row],[Moda]],param!$A$2:$A$6,0))+(INDEX(param!$N$2:$N$6,MATCH(Table4[[#This Row],[Moda]],param!$A$2:$A$6,0))*Table4[[#This Row],[jarak]])</f>
        <v>59000000</v>
      </c>
      <c r="G58" s="1">
        <f>INDEX(param!$K$2:$K$6,MATCH(Table4[[#This Row],[Moda]],param!$A$2:$A$6,0))</f>
        <v>300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INDEX(param!$L$2:$L$6,MATCH(Table4[[#This Row],[Moda]],param!$A$2:$A$6,0))</f>
        <v>90000</v>
      </c>
      <c r="F59" s="2">
        <f>INDEX(param!$M$2:$M$6,MATCH(Table4[[#This Row],[Moda]],param!$A$2:$A$6,0))+(INDEX(param!$N$2:$N$6,MATCH(Table4[[#This Row],[Moda]],param!$A$2:$A$6,0))*Table4[[#This Row],[jarak]])</f>
        <v>59000000</v>
      </c>
      <c r="G59" s="1">
        <f>INDEX(param!$K$2:$K$6,MATCH(Table4[[#This Row],[Moda]],param!$A$2:$A$6,0))</f>
        <v>300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INDEX(param!$L$2:$L$6,MATCH(Table4[[#This Row],[Moda]],param!$A$2:$A$6,0))</f>
        <v>90000</v>
      </c>
      <c r="F60" s="2">
        <f>INDEX(param!$M$2:$M$6,MATCH(Table4[[#This Row],[Moda]],param!$A$2:$A$6,0))+(INDEX(param!$N$2:$N$6,MATCH(Table4[[#This Row],[Moda]],param!$A$2:$A$6,0))*Table4[[#This Row],[jarak]])</f>
        <v>59000000</v>
      </c>
      <c r="G60" s="1">
        <f>INDEX(param!$K$2:$K$6,MATCH(Table4[[#This Row],[Moda]],param!$A$2:$A$6,0))</f>
        <v>300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INDEX(param!$L$2:$L$6,MATCH(Table4[[#This Row],[Moda]],param!$A$2:$A$6,0))</f>
        <v>90000</v>
      </c>
      <c r="F61" s="10">
        <f>INDEX(param!$M$2:$M$6,MATCH(Table4[[#This Row],[Moda]],param!$A$2:$A$6,0))+(INDEX(param!$N$2:$N$6,MATCH(Table4[[#This Row],[Moda]],param!$A$2:$A$6,0))*Table4[[#This Row],[jarak]])</f>
        <v>59000000</v>
      </c>
      <c r="G61" s="11">
        <f>INDEX(param!$K$2:$K$6,MATCH(Table4[[#This Row],[Moda]],param!$A$2:$A$6,0))</f>
        <v>300</v>
      </c>
      <c r="H61" s="1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INDEX(param!$L$2:$L$6,MATCH(Table4[[#This Row],[Moda]],param!$A$2:$A$6,0))</f>
        <v>60000</v>
      </c>
      <c r="F62" s="2">
        <f>INDEX(param!$M$2:$M$6,MATCH(Table4[[#This Row],[Moda]],param!$A$2:$A$6,0))+(INDEX(param!$N$2:$N$6,MATCH(Table4[[#This Row],[Moda]],param!$A$2:$A$6,0))*Table4[[#This Row],[jarak]])</f>
        <v>47389000</v>
      </c>
      <c r="G62" s="1">
        <f>INDEX(param!$K$2:$K$6,MATCH(Table4[[#This Row],[Moda]],param!$A$2:$A$6,0))</f>
        <v>72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INDEX(param!$L$2:$L$6,MATCH(Table4[[#This Row],[Moda]],param!$A$2:$A$6,0))</f>
        <v>60000</v>
      </c>
      <c r="F63" s="2">
        <f>INDEX(param!$M$2:$M$6,MATCH(Table4[[#This Row],[Moda]],param!$A$2:$A$6,0))+(INDEX(param!$N$2:$N$6,MATCH(Table4[[#This Row],[Moda]],param!$A$2:$A$6,0))*Table4[[#This Row],[jarak]])</f>
        <v>47388000</v>
      </c>
      <c r="G63" s="1">
        <f>INDEX(param!$K$2:$K$6,MATCH(Table4[[#This Row],[Moda]],param!$A$2:$A$6,0))</f>
        <v>72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INDEX(param!$L$2:$L$6,MATCH(Table4[[#This Row],[Moda]],param!$A$2:$A$6,0))</f>
        <v>60000</v>
      </c>
      <c r="F64" s="2">
        <f>INDEX(param!$M$2:$M$6,MATCH(Table4[[#This Row],[Moda]],param!$A$2:$A$6,0))+(INDEX(param!$N$2:$N$6,MATCH(Table4[[#This Row],[Moda]],param!$A$2:$A$6,0))*Table4[[#This Row],[jarak]])</f>
        <v>47388000</v>
      </c>
      <c r="G64" s="1">
        <f>INDEX(param!$K$2:$K$6,MATCH(Table4[[#This Row],[Moda]],param!$A$2:$A$6,0))</f>
        <v>72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INDEX(param!$L$2:$L$6,MATCH(Table4[[#This Row],[Moda]],param!$A$2:$A$6,0))</f>
        <v>60000</v>
      </c>
      <c r="F65" s="2">
        <f>INDEX(param!$M$2:$M$6,MATCH(Table4[[#This Row],[Moda]],param!$A$2:$A$6,0))+(INDEX(param!$N$2:$N$6,MATCH(Table4[[#This Row],[Moda]],param!$A$2:$A$6,0))*Table4[[#This Row],[jarak]])</f>
        <v>47286000</v>
      </c>
      <c r="G65" s="1">
        <f>INDEX(param!$K$2:$K$6,MATCH(Table4[[#This Row],[Moda]],param!$A$2:$A$6,0))</f>
        <v>72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INDEX(param!$L$2:$L$6,MATCH(Table4[[#This Row],[Moda]],param!$A$2:$A$6,0))</f>
        <v>60000</v>
      </c>
      <c r="F66" s="2">
        <f>INDEX(param!$M$2:$M$6,MATCH(Table4[[#This Row],[Moda]],param!$A$2:$A$6,0))+(INDEX(param!$N$2:$N$6,MATCH(Table4[[#This Row],[Moda]],param!$A$2:$A$6,0))*Table4[[#This Row],[jarak]])</f>
        <v>47466000</v>
      </c>
      <c r="G66" s="1">
        <f>INDEX(param!$K$2:$K$6,MATCH(Table4[[#This Row],[Moda]],param!$A$2:$A$6,0))</f>
        <v>72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INDEX(param!$L$2:$L$6,MATCH(Table4[[#This Row],[Moda]],param!$A$2:$A$6,0))</f>
        <v>60000</v>
      </c>
      <c r="F67" s="2">
        <f>INDEX(param!$M$2:$M$6,MATCH(Table4[[#This Row],[Moda]],param!$A$2:$A$6,0))+(INDEX(param!$N$2:$N$6,MATCH(Table4[[#This Row],[Moda]],param!$A$2:$A$6,0))*Table4[[#This Row],[jarak]])</f>
        <v>47157000</v>
      </c>
      <c r="G67" s="1">
        <f>INDEX(param!$K$2:$K$6,MATCH(Table4[[#This Row],[Moda]],param!$A$2:$A$6,0))</f>
        <v>72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INDEX(param!$L$2:$L$6,MATCH(Table4[[#This Row],[Moda]],param!$A$2:$A$6,0))</f>
        <v>60000</v>
      </c>
      <c r="F68" s="2">
        <f>INDEX(param!$M$2:$M$6,MATCH(Table4[[#This Row],[Moda]],param!$A$2:$A$6,0))+(INDEX(param!$N$2:$N$6,MATCH(Table4[[#This Row],[Moda]],param!$A$2:$A$6,0))*Table4[[#This Row],[jarak]])</f>
        <v>47311000</v>
      </c>
      <c r="G68" s="1">
        <f>INDEX(param!$K$2:$K$6,MATCH(Table4[[#This Row],[Moda]],param!$A$2:$A$6,0))</f>
        <v>72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INDEX(param!$L$2:$L$6,MATCH(Table4[[#This Row],[Moda]],param!$A$2:$A$6,0))</f>
        <v>60000</v>
      </c>
      <c r="F69" s="2">
        <f>INDEX(param!$M$2:$M$6,MATCH(Table4[[#This Row],[Moda]],param!$A$2:$A$6,0))+(INDEX(param!$N$2:$N$6,MATCH(Table4[[#This Row],[Moda]],param!$A$2:$A$6,0))*Table4[[#This Row],[jarak]])</f>
        <v>47284000</v>
      </c>
      <c r="G69" s="1">
        <f>INDEX(param!$K$2:$K$6,MATCH(Table4[[#This Row],[Moda]],param!$A$2:$A$6,0))</f>
        <v>72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INDEX(param!$L$2:$L$6,MATCH(Table4[[#This Row],[Moda]],param!$A$2:$A$6,0))</f>
        <v>60000</v>
      </c>
      <c r="F70" s="2">
        <f>INDEX(param!$M$2:$M$6,MATCH(Table4[[#This Row],[Moda]],param!$A$2:$A$6,0))+(INDEX(param!$N$2:$N$6,MATCH(Table4[[#This Row],[Moda]],param!$A$2:$A$6,0))*Table4[[#This Row],[jarak]])</f>
        <v>47502000</v>
      </c>
      <c r="G70" s="1">
        <f>INDEX(param!$K$2:$K$6,MATCH(Table4[[#This Row],[Moda]],param!$A$2:$A$6,0))</f>
        <v>72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INDEX(param!$L$2:$L$6,MATCH(Table4[[#This Row],[Moda]],param!$A$2:$A$6,0))</f>
        <v>60000</v>
      </c>
      <c r="F71" s="2">
        <f>INDEX(param!$M$2:$M$6,MATCH(Table4[[#This Row],[Moda]],param!$A$2:$A$6,0))+(INDEX(param!$N$2:$N$6,MATCH(Table4[[#This Row],[Moda]],param!$A$2:$A$6,0))*Table4[[#This Row],[jarak]])</f>
        <v>47445000</v>
      </c>
      <c r="G71" s="1">
        <f>INDEX(param!$K$2:$K$6,MATCH(Table4[[#This Row],[Moda]],param!$A$2:$A$6,0))</f>
        <v>72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INDEX(param!$L$2:$L$6,MATCH(Table4[[#This Row],[Moda]],param!$A$2:$A$6,0))</f>
        <v>60000</v>
      </c>
      <c r="F72" s="2">
        <f>INDEX(param!$M$2:$M$6,MATCH(Table4[[#This Row],[Moda]],param!$A$2:$A$6,0))+(INDEX(param!$N$2:$N$6,MATCH(Table4[[#This Row],[Moda]],param!$A$2:$A$6,0))*Table4[[#This Row],[jarak]])</f>
        <v>47202000</v>
      </c>
      <c r="G72" s="1">
        <f>INDEX(param!$K$2:$K$6,MATCH(Table4[[#This Row],[Moda]],param!$A$2:$A$6,0))</f>
        <v>72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INDEX(param!$L$2:$L$6,MATCH(Table4[[#This Row],[Moda]],param!$A$2:$A$6,0))</f>
        <v>60000</v>
      </c>
      <c r="F73" s="2">
        <f>INDEX(param!$M$2:$M$6,MATCH(Table4[[#This Row],[Moda]],param!$A$2:$A$6,0))+(INDEX(param!$N$2:$N$6,MATCH(Table4[[#This Row],[Moda]],param!$A$2:$A$6,0))*Table4[[#This Row],[jarak]])</f>
        <v>47300000</v>
      </c>
      <c r="G73" s="1">
        <f>INDEX(param!$K$2:$K$6,MATCH(Table4[[#This Row],[Moda]],param!$A$2:$A$6,0))</f>
        <v>72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INDEX(param!$L$2:$L$6,MATCH(Table4[[#This Row],[Moda]],param!$A$2:$A$6,0))</f>
        <v>60000</v>
      </c>
      <c r="F74" s="2">
        <f>INDEX(param!$M$2:$M$6,MATCH(Table4[[#This Row],[Moda]],param!$A$2:$A$6,0))+(INDEX(param!$N$2:$N$6,MATCH(Table4[[#This Row],[Moda]],param!$A$2:$A$6,0))*Table4[[#This Row],[jarak]])</f>
        <v>47247000</v>
      </c>
      <c r="G74" s="1">
        <f>INDEX(param!$K$2:$K$6,MATCH(Table4[[#This Row],[Moda]],param!$A$2:$A$6,0))</f>
        <v>72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INDEX(param!$L$2:$L$6,MATCH(Table4[[#This Row],[Moda]],param!$A$2:$A$6,0))</f>
        <v>60000</v>
      </c>
      <c r="F75" s="2">
        <f>INDEX(param!$M$2:$M$6,MATCH(Table4[[#This Row],[Moda]],param!$A$2:$A$6,0))+(INDEX(param!$N$2:$N$6,MATCH(Table4[[#This Row],[Moda]],param!$A$2:$A$6,0))*Table4[[#This Row],[jarak]])</f>
        <v>47158000</v>
      </c>
      <c r="G75" s="1">
        <f>INDEX(param!$K$2:$K$6,MATCH(Table4[[#This Row],[Moda]],param!$A$2:$A$6,0))</f>
        <v>72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INDEX(param!$L$2:$L$6,MATCH(Table4[[#This Row],[Moda]],param!$A$2:$A$6,0))</f>
        <v>60000</v>
      </c>
      <c r="F76" s="2">
        <f>INDEX(param!$M$2:$M$6,MATCH(Table4[[#This Row],[Moda]],param!$A$2:$A$6,0))+(INDEX(param!$N$2:$N$6,MATCH(Table4[[#This Row],[Moda]],param!$A$2:$A$6,0))*Table4[[#This Row],[jarak]])</f>
        <v>47199000</v>
      </c>
      <c r="G76" s="1">
        <f>INDEX(param!$K$2:$K$6,MATCH(Table4[[#This Row],[Moda]],param!$A$2:$A$6,0))</f>
        <v>72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INDEX(param!$L$2:$L$6,MATCH(Table4[[#This Row],[Moda]],param!$A$2:$A$6,0))</f>
        <v>60000</v>
      </c>
      <c r="F77" s="2">
        <f>INDEX(param!$M$2:$M$6,MATCH(Table4[[#This Row],[Moda]],param!$A$2:$A$6,0))+(INDEX(param!$N$2:$N$6,MATCH(Table4[[#This Row],[Moda]],param!$A$2:$A$6,0))*Table4[[#This Row],[jarak]])</f>
        <v>47482000</v>
      </c>
      <c r="G77" s="1">
        <f>INDEX(param!$K$2:$K$6,MATCH(Table4[[#This Row],[Moda]],param!$A$2:$A$6,0))</f>
        <v>72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INDEX(param!$L$2:$L$6,MATCH(Table4[[#This Row],[Moda]],param!$A$2:$A$6,0))</f>
        <v>60000</v>
      </c>
      <c r="F78" s="2">
        <f>INDEX(param!$M$2:$M$6,MATCH(Table4[[#This Row],[Moda]],param!$A$2:$A$6,0))+(INDEX(param!$N$2:$N$6,MATCH(Table4[[#This Row],[Moda]],param!$A$2:$A$6,0))*Table4[[#This Row],[jarak]])</f>
        <v>47342000</v>
      </c>
      <c r="G78" s="1">
        <f>INDEX(param!$K$2:$K$6,MATCH(Table4[[#This Row],[Moda]],param!$A$2:$A$6,0))</f>
        <v>72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INDEX(param!$L$2:$L$6,MATCH(Table4[[#This Row],[Moda]],param!$A$2:$A$6,0))</f>
        <v>60000</v>
      </c>
      <c r="F79" s="2">
        <f>INDEX(param!$M$2:$M$6,MATCH(Table4[[#This Row],[Moda]],param!$A$2:$A$6,0))+(INDEX(param!$N$2:$N$6,MATCH(Table4[[#This Row],[Moda]],param!$A$2:$A$6,0))*Table4[[#This Row],[jarak]])</f>
        <v>47184000</v>
      </c>
      <c r="G79" s="1">
        <f>INDEX(param!$K$2:$K$6,MATCH(Table4[[#This Row],[Moda]],param!$A$2:$A$6,0))</f>
        <v>72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INDEX(param!$L$2:$L$6,MATCH(Table4[[#This Row],[Moda]],param!$A$2:$A$6,0))</f>
        <v>60000</v>
      </c>
      <c r="F80" s="2">
        <f>INDEX(param!$M$2:$M$6,MATCH(Table4[[#This Row],[Moda]],param!$A$2:$A$6,0))+(INDEX(param!$N$2:$N$6,MATCH(Table4[[#This Row],[Moda]],param!$A$2:$A$6,0))*Table4[[#This Row],[jarak]])</f>
        <v>47211000</v>
      </c>
      <c r="G80" s="1">
        <f>INDEX(param!$K$2:$K$6,MATCH(Table4[[#This Row],[Moda]],param!$A$2:$A$6,0))</f>
        <v>72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INDEX(param!$L$2:$L$6,MATCH(Table4[[#This Row],[Moda]],param!$A$2:$A$6,0))</f>
        <v>60000</v>
      </c>
      <c r="F81" s="2">
        <f>INDEX(param!$M$2:$M$6,MATCH(Table4[[#This Row],[Moda]],param!$A$2:$A$6,0))+(INDEX(param!$N$2:$N$6,MATCH(Table4[[#This Row],[Moda]],param!$A$2:$A$6,0))*Table4[[#This Row],[jarak]])</f>
        <v>47387000</v>
      </c>
      <c r="G81" s="1">
        <f>INDEX(param!$K$2:$K$6,MATCH(Table4[[#This Row],[Moda]],param!$A$2:$A$6,0))</f>
        <v>72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INDEX(param!$L$2:$L$6,MATCH(Table4[[#This Row],[Moda]],param!$A$2:$A$6,0))</f>
        <v>60000</v>
      </c>
      <c r="F82" s="2">
        <f>INDEX(param!$M$2:$M$6,MATCH(Table4[[#This Row],[Moda]],param!$A$2:$A$6,0))+(INDEX(param!$N$2:$N$6,MATCH(Table4[[#This Row],[Moda]],param!$A$2:$A$6,0))*Table4[[#This Row],[jarak]])</f>
        <v>47366000</v>
      </c>
      <c r="G82" s="1">
        <f>INDEX(param!$K$2:$K$6,MATCH(Table4[[#This Row],[Moda]],param!$A$2:$A$6,0))</f>
        <v>72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INDEX(param!$L$2:$L$6,MATCH(Table4[[#This Row],[Moda]],param!$A$2:$A$6,0))</f>
        <v>60000</v>
      </c>
      <c r="F83" s="2">
        <f>INDEX(param!$M$2:$M$6,MATCH(Table4[[#This Row],[Moda]],param!$A$2:$A$6,0))+(INDEX(param!$N$2:$N$6,MATCH(Table4[[#This Row],[Moda]],param!$A$2:$A$6,0))*Table4[[#This Row],[jarak]])</f>
        <v>47297000</v>
      </c>
      <c r="G83" s="1">
        <f>INDEX(param!$K$2:$K$6,MATCH(Table4[[#This Row],[Moda]],param!$A$2:$A$6,0))</f>
        <v>72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INDEX(param!$L$2:$L$6,MATCH(Table4[[#This Row],[Moda]],param!$A$2:$A$6,0))</f>
        <v>60000</v>
      </c>
      <c r="F84" s="2">
        <f>INDEX(param!$M$2:$M$6,MATCH(Table4[[#This Row],[Moda]],param!$A$2:$A$6,0))+(INDEX(param!$N$2:$N$6,MATCH(Table4[[#This Row],[Moda]],param!$A$2:$A$6,0))*Table4[[#This Row],[jarak]])</f>
        <v>47241000</v>
      </c>
      <c r="G84" s="1">
        <f>INDEX(param!$K$2:$K$6,MATCH(Table4[[#This Row],[Moda]],param!$A$2:$A$6,0))</f>
        <v>72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INDEX(param!$L$2:$L$6,MATCH(Table4[[#This Row],[Moda]],param!$A$2:$A$6,0))</f>
        <v>60000</v>
      </c>
      <c r="F85" s="2">
        <f>INDEX(param!$M$2:$M$6,MATCH(Table4[[#This Row],[Moda]],param!$A$2:$A$6,0))+(INDEX(param!$N$2:$N$6,MATCH(Table4[[#This Row],[Moda]],param!$A$2:$A$6,0))*Table4[[#This Row],[jarak]])</f>
        <v>47100000</v>
      </c>
      <c r="G85" s="1">
        <f>INDEX(param!$K$2:$K$6,MATCH(Table4[[#This Row],[Moda]],param!$A$2:$A$6,0))</f>
        <v>72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INDEX(param!$L$2:$L$6,MATCH(Table4[[#This Row],[Moda]],param!$A$2:$A$6,0))</f>
        <v>60000</v>
      </c>
      <c r="F86" s="2">
        <f>INDEX(param!$M$2:$M$6,MATCH(Table4[[#This Row],[Moda]],param!$A$2:$A$6,0))+(INDEX(param!$N$2:$N$6,MATCH(Table4[[#This Row],[Moda]],param!$A$2:$A$6,0))*Table4[[#This Row],[jarak]])</f>
        <v>47047000</v>
      </c>
      <c r="G86" s="1">
        <f>INDEX(param!$K$2:$K$6,MATCH(Table4[[#This Row],[Moda]],param!$A$2:$A$6,0))</f>
        <v>72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INDEX(param!$L$2:$L$6,MATCH(Table4[[#This Row],[Moda]],param!$A$2:$A$6,0))</f>
        <v>60000</v>
      </c>
      <c r="F87" s="2">
        <f>INDEX(param!$M$2:$M$6,MATCH(Table4[[#This Row],[Moda]],param!$A$2:$A$6,0))+(INDEX(param!$N$2:$N$6,MATCH(Table4[[#This Row],[Moda]],param!$A$2:$A$6,0))*Table4[[#This Row],[jarak]])</f>
        <v>47425000</v>
      </c>
      <c r="G87" s="1">
        <f>INDEX(param!$K$2:$K$6,MATCH(Table4[[#This Row],[Moda]],param!$A$2:$A$6,0))</f>
        <v>72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INDEX(param!$L$2:$L$6,MATCH(Table4[[#This Row],[Moda]],param!$A$2:$A$6,0))</f>
        <v>60000</v>
      </c>
      <c r="F88" s="2">
        <f>INDEX(param!$M$2:$M$6,MATCH(Table4[[#This Row],[Moda]],param!$A$2:$A$6,0))+(INDEX(param!$N$2:$N$6,MATCH(Table4[[#This Row],[Moda]],param!$A$2:$A$6,0))*Table4[[#This Row],[jarak]])</f>
        <v>47530000</v>
      </c>
      <c r="G88" s="1">
        <f>INDEX(param!$K$2:$K$6,MATCH(Table4[[#This Row],[Moda]],param!$A$2:$A$6,0))</f>
        <v>72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INDEX(param!$L$2:$L$6,MATCH(Table4[[#This Row],[Moda]],param!$A$2:$A$6,0))</f>
        <v>60000</v>
      </c>
      <c r="F89" s="2">
        <f>INDEX(param!$M$2:$M$6,MATCH(Table4[[#This Row],[Moda]],param!$A$2:$A$6,0))+(INDEX(param!$N$2:$N$6,MATCH(Table4[[#This Row],[Moda]],param!$A$2:$A$6,0))*Table4[[#This Row],[jarak]])</f>
        <v>47317000</v>
      </c>
      <c r="G89" s="1">
        <f>INDEX(param!$K$2:$K$6,MATCH(Table4[[#This Row],[Moda]],param!$A$2:$A$6,0))</f>
        <v>72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INDEX(param!$L$2:$L$6,MATCH(Table4[[#This Row],[Moda]],param!$A$2:$A$6,0))</f>
        <v>60000</v>
      </c>
      <c r="F90" s="2">
        <f>INDEX(param!$M$2:$M$6,MATCH(Table4[[#This Row],[Moda]],param!$A$2:$A$6,0))+(INDEX(param!$N$2:$N$6,MATCH(Table4[[#This Row],[Moda]],param!$A$2:$A$6,0))*Table4[[#This Row],[jarak]])</f>
        <v>47072000</v>
      </c>
      <c r="G90" s="1">
        <f>INDEX(param!$K$2:$K$6,MATCH(Table4[[#This Row],[Moda]],param!$A$2:$A$6,0))</f>
        <v>72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INDEX(param!$L$2:$L$6,MATCH(Table4[[#This Row],[Moda]],param!$A$2:$A$6,0))</f>
        <v>60000</v>
      </c>
      <c r="F91" s="10">
        <f>INDEX(param!$M$2:$M$6,MATCH(Table4[[#This Row],[Moda]],param!$A$2:$A$6,0))+(INDEX(param!$N$2:$N$6,MATCH(Table4[[#This Row],[Moda]],param!$A$2:$A$6,0))*Table4[[#This Row],[jarak]])</f>
        <v>47174000</v>
      </c>
      <c r="G91" s="11">
        <f>INDEX(param!$K$2:$K$6,MATCH(Table4[[#This Row],[Moda]],param!$A$2:$A$6,0))</f>
        <v>72</v>
      </c>
      <c r="H91" s="1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15</v>
      </c>
      <c r="C92" t="s">
        <v>66</v>
      </c>
      <c r="D92" s="12">
        <f>INDEX(distances!$B$2:$AF$32,MATCH(A92,distances!$A$2:$A$32,0),MATCH(B92,distances!$B$1:$AF$1,0))</f>
        <v>389</v>
      </c>
      <c r="E92" s="2">
        <f>INDEX(param!$L$2:$L$6,MATCH(Table4[[#This Row],[Moda]],param!$A$2:$A$6,0))</f>
        <v>6000</v>
      </c>
      <c r="F92" s="2">
        <f>INDEX(param!$M$2:$M$6,MATCH(Table4[[#This Row],[Moda]],param!$A$2:$A$6,0))+(INDEX(param!$N$2:$N$6,MATCH(Table4[[#This Row],[Moda]],param!$A$2:$A$6,0))*Table4[[#This Row],[jarak]])</f>
        <v>51505000</v>
      </c>
      <c r="G92" s="1">
        <f>INDEX(param!$K$2:$K$6,MATCH(Table4[[#This Row],[Moda]],param!$A$2:$A$6,0))</f>
        <v>130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16</v>
      </c>
      <c r="C93" t="s">
        <v>66</v>
      </c>
      <c r="D93" s="12">
        <f>INDEX(distances!$B$2:$AF$32,MATCH(A93,distances!$A$2:$A$32,0),MATCH(B93,distances!$B$1:$AF$1,0))</f>
        <v>388</v>
      </c>
      <c r="E93" s="2">
        <f>INDEX(param!$L$2:$L$6,MATCH(Table4[[#This Row],[Moda]],param!$A$2:$A$6,0))</f>
        <v>6000</v>
      </c>
      <c r="F93" s="2">
        <f>INDEX(param!$M$2:$M$6,MATCH(Table4[[#This Row],[Moda]],param!$A$2:$A$6,0))+(INDEX(param!$N$2:$N$6,MATCH(Table4[[#This Row],[Moda]],param!$A$2:$A$6,0))*Table4[[#This Row],[jarak]])</f>
        <v>51460000</v>
      </c>
      <c r="G93" s="1">
        <f>INDEX(param!$K$2:$K$6,MATCH(Table4[[#This Row],[Moda]],param!$A$2:$A$6,0))</f>
        <v>130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17</v>
      </c>
      <c r="C94" t="s">
        <v>66</v>
      </c>
      <c r="D94" s="12">
        <f>INDEX(distances!$B$2:$AF$32,MATCH(A94,distances!$A$2:$A$32,0),MATCH(B94,distances!$B$1:$AF$1,0))</f>
        <v>388</v>
      </c>
      <c r="E94" s="2">
        <f>INDEX(param!$L$2:$L$6,MATCH(Table4[[#This Row],[Moda]],param!$A$2:$A$6,0))</f>
        <v>6000</v>
      </c>
      <c r="F94" s="2">
        <f>INDEX(param!$M$2:$M$6,MATCH(Table4[[#This Row],[Moda]],param!$A$2:$A$6,0))+(INDEX(param!$N$2:$N$6,MATCH(Table4[[#This Row],[Moda]],param!$A$2:$A$6,0))*Table4[[#This Row],[jarak]])</f>
        <v>51460000</v>
      </c>
      <c r="G94" s="1">
        <f>INDEX(param!$K$2:$K$6,MATCH(Table4[[#This Row],[Moda]],param!$A$2:$A$6,0))</f>
        <v>130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18</v>
      </c>
      <c r="C95" t="s">
        <v>66</v>
      </c>
      <c r="D95" s="12">
        <f>INDEX(distances!$B$2:$AF$32,MATCH(A95,distances!$A$2:$A$32,0),MATCH(B95,distances!$B$1:$AF$1,0))</f>
        <v>286</v>
      </c>
      <c r="E95" s="2">
        <f>INDEX(param!$L$2:$L$6,MATCH(Table4[[#This Row],[Moda]],param!$A$2:$A$6,0))</f>
        <v>6000</v>
      </c>
      <c r="F95" s="2">
        <f>INDEX(param!$M$2:$M$6,MATCH(Table4[[#This Row],[Moda]],param!$A$2:$A$6,0))+(INDEX(param!$N$2:$N$6,MATCH(Table4[[#This Row],[Moda]],param!$A$2:$A$6,0))*Table4[[#This Row],[jarak]])</f>
        <v>46870000</v>
      </c>
      <c r="G95" s="1">
        <f>INDEX(param!$K$2:$K$6,MATCH(Table4[[#This Row],[Moda]],param!$A$2:$A$6,0))</f>
        <v>130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19</v>
      </c>
      <c r="C96" t="s">
        <v>66</v>
      </c>
      <c r="D96" s="12">
        <f>INDEX(distances!$B$2:$AF$32,MATCH(A96,distances!$A$2:$A$32,0),MATCH(B96,distances!$B$1:$AF$1,0))</f>
        <v>466</v>
      </c>
      <c r="E96" s="2">
        <f>INDEX(param!$L$2:$L$6,MATCH(Table4[[#This Row],[Moda]],param!$A$2:$A$6,0))</f>
        <v>6000</v>
      </c>
      <c r="F96" s="2">
        <f>INDEX(param!$M$2:$M$6,MATCH(Table4[[#This Row],[Moda]],param!$A$2:$A$6,0))+(INDEX(param!$N$2:$N$6,MATCH(Table4[[#This Row],[Moda]],param!$A$2:$A$6,0))*Table4[[#This Row],[jarak]])</f>
        <v>54970000</v>
      </c>
      <c r="G96" s="1">
        <f>INDEX(param!$K$2:$K$6,MATCH(Table4[[#This Row],[Moda]],param!$A$2:$A$6,0))</f>
        <v>130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20</v>
      </c>
      <c r="C97" t="s">
        <v>66</v>
      </c>
      <c r="D97" s="12">
        <f>INDEX(distances!$B$2:$AF$32,MATCH(A97,distances!$A$2:$A$32,0),MATCH(B97,distances!$B$1:$AF$1,0))</f>
        <v>157</v>
      </c>
      <c r="E97" s="2">
        <f>INDEX(param!$L$2:$L$6,MATCH(Table4[[#This Row],[Moda]],param!$A$2:$A$6,0))</f>
        <v>6000</v>
      </c>
      <c r="F97" s="2">
        <f>INDEX(param!$M$2:$M$6,MATCH(Table4[[#This Row],[Moda]],param!$A$2:$A$6,0))+(INDEX(param!$N$2:$N$6,MATCH(Table4[[#This Row],[Moda]],param!$A$2:$A$6,0))*Table4[[#This Row],[jarak]])</f>
        <v>41065000</v>
      </c>
      <c r="G97" s="1">
        <f>INDEX(param!$K$2:$K$6,MATCH(Table4[[#This Row],[Moda]],param!$A$2:$A$6,0))</f>
        <v>130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21</v>
      </c>
      <c r="C98" t="s">
        <v>66</v>
      </c>
      <c r="D98" s="12">
        <f>INDEX(distances!$B$2:$AF$32,MATCH(A98,distances!$A$2:$A$32,0),MATCH(B98,distances!$B$1:$AF$1,0))</f>
        <v>311</v>
      </c>
      <c r="E98" s="2">
        <f>INDEX(param!$L$2:$L$6,MATCH(Table4[[#This Row],[Moda]],param!$A$2:$A$6,0))</f>
        <v>6000</v>
      </c>
      <c r="F98" s="2">
        <f>INDEX(param!$M$2:$M$6,MATCH(Table4[[#This Row],[Moda]],param!$A$2:$A$6,0))+(INDEX(param!$N$2:$N$6,MATCH(Table4[[#This Row],[Moda]],param!$A$2:$A$6,0))*Table4[[#This Row],[jarak]])</f>
        <v>47995000</v>
      </c>
      <c r="G98" s="1">
        <f>INDEX(param!$K$2:$K$6,MATCH(Table4[[#This Row],[Moda]],param!$A$2:$A$6,0))</f>
        <v>130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22</v>
      </c>
      <c r="C99" t="s">
        <v>66</v>
      </c>
      <c r="D99" s="12">
        <f>INDEX(distances!$B$2:$AF$32,MATCH(A99,distances!$A$2:$A$32,0),MATCH(B99,distances!$B$1:$AF$1,0))</f>
        <v>284</v>
      </c>
      <c r="E99" s="2">
        <f>INDEX(param!$L$2:$L$6,MATCH(Table4[[#This Row],[Moda]],param!$A$2:$A$6,0))</f>
        <v>6000</v>
      </c>
      <c r="F99" s="2">
        <f>INDEX(param!$M$2:$M$6,MATCH(Table4[[#This Row],[Moda]],param!$A$2:$A$6,0))+(INDEX(param!$N$2:$N$6,MATCH(Table4[[#This Row],[Moda]],param!$A$2:$A$6,0))*Table4[[#This Row],[jarak]])</f>
        <v>46780000</v>
      </c>
      <c r="G99" s="1">
        <f>INDEX(param!$K$2:$K$6,MATCH(Table4[[#This Row],[Moda]],param!$A$2:$A$6,0))</f>
        <v>130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23</v>
      </c>
      <c r="C100" t="s">
        <v>66</v>
      </c>
      <c r="D100" s="12">
        <f>INDEX(distances!$B$2:$AF$32,MATCH(A100,distances!$A$2:$A$32,0),MATCH(B100,distances!$B$1:$AF$1,0))</f>
        <v>502</v>
      </c>
      <c r="E100" s="2">
        <f>INDEX(param!$L$2:$L$6,MATCH(Table4[[#This Row],[Moda]],param!$A$2:$A$6,0))</f>
        <v>6000</v>
      </c>
      <c r="F100" s="2">
        <f>INDEX(param!$M$2:$M$6,MATCH(Table4[[#This Row],[Moda]],param!$A$2:$A$6,0))+(INDEX(param!$N$2:$N$6,MATCH(Table4[[#This Row],[Moda]],param!$A$2:$A$6,0))*Table4[[#This Row],[jarak]])</f>
        <v>56590000</v>
      </c>
      <c r="G100" s="1">
        <f>INDEX(param!$K$2:$K$6,MATCH(Table4[[#This Row],[Moda]],param!$A$2:$A$6,0))</f>
        <v>130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24</v>
      </c>
      <c r="C101" t="s">
        <v>66</v>
      </c>
      <c r="D101" s="12">
        <f>INDEX(distances!$B$2:$AF$32,MATCH(A101,distances!$A$2:$A$32,0),MATCH(B101,distances!$B$1:$AF$1,0))</f>
        <v>445</v>
      </c>
      <c r="E101" s="2">
        <f>INDEX(param!$L$2:$L$6,MATCH(Table4[[#This Row],[Moda]],param!$A$2:$A$6,0))</f>
        <v>6000</v>
      </c>
      <c r="F101" s="2">
        <f>INDEX(param!$M$2:$M$6,MATCH(Table4[[#This Row],[Moda]],param!$A$2:$A$6,0))+(INDEX(param!$N$2:$N$6,MATCH(Table4[[#This Row],[Moda]],param!$A$2:$A$6,0))*Table4[[#This Row],[jarak]])</f>
        <v>54025000</v>
      </c>
      <c r="G101" s="1">
        <f>INDEX(param!$K$2:$K$6,MATCH(Table4[[#This Row],[Moda]],param!$A$2:$A$6,0))</f>
        <v>130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  <row r="102" spans="1:8" x14ac:dyDescent="0.25">
      <c r="A102" t="s">
        <v>13</v>
      </c>
      <c r="B102" t="s">
        <v>25</v>
      </c>
      <c r="C102" t="s">
        <v>66</v>
      </c>
      <c r="D102" s="12">
        <f>INDEX(distances!$B$2:$AF$32,MATCH(A102,distances!$A$2:$A$32,0),MATCH(B102,distances!$B$1:$AF$1,0))</f>
        <v>202</v>
      </c>
      <c r="E102" s="2">
        <f>INDEX(param!$L$2:$L$6,MATCH(Table4[[#This Row],[Moda]],param!$A$2:$A$6,0))</f>
        <v>6000</v>
      </c>
      <c r="F102" s="2">
        <f>INDEX(param!$M$2:$M$6,MATCH(Table4[[#This Row],[Moda]],param!$A$2:$A$6,0))+(INDEX(param!$N$2:$N$6,MATCH(Table4[[#This Row],[Moda]],param!$A$2:$A$6,0))*Table4[[#This Row],[jarak]])</f>
        <v>43090000</v>
      </c>
      <c r="G102" s="1">
        <f>INDEX(param!$K$2:$K$6,MATCH(Table4[[#This Row],[Moda]],param!$A$2:$A$6,0))</f>
        <v>130</v>
      </c>
      <c r="H102" s="1">
        <f>IF(Table4[[#This Row],[Asal]]="A",INDEX(Table3[limit_jakarta],MATCH(Table4[[#This Row],[Moda]],param!$A$2:$A$6,0)),INDEX(Table3[limit_non_jakarta],MATCH(Table4[[#This Row],[Moda]],param!$A$2:$A$6,0)))</f>
        <v>2</v>
      </c>
    </row>
    <row r="103" spans="1:8" x14ac:dyDescent="0.25">
      <c r="A103" t="s">
        <v>13</v>
      </c>
      <c r="B103" t="s">
        <v>26</v>
      </c>
      <c r="C103" t="s">
        <v>66</v>
      </c>
      <c r="D103" s="12">
        <f>INDEX(distances!$B$2:$AF$32,MATCH(A103,distances!$A$2:$A$32,0),MATCH(B103,distances!$B$1:$AF$1,0))</f>
        <v>300</v>
      </c>
      <c r="E103" s="2">
        <f>INDEX(param!$L$2:$L$6,MATCH(Table4[[#This Row],[Moda]],param!$A$2:$A$6,0))</f>
        <v>6000</v>
      </c>
      <c r="F103" s="2">
        <f>INDEX(param!$M$2:$M$6,MATCH(Table4[[#This Row],[Moda]],param!$A$2:$A$6,0))+(INDEX(param!$N$2:$N$6,MATCH(Table4[[#This Row],[Moda]],param!$A$2:$A$6,0))*Table4[[#This Row],[jarak]])</f>
        <v>47500000</v>
      </c>
      <c r="G103" s="1">
        <f>INDEX(param!$K$2:$K$6,MATCH(Table4[[#This Row],[Moda]],param!$A$2:$A$6,0))</f>
        <v>130</v>
      </c>
      <c r="H103" s="1">
        <f>IF(Table4[[#This Row],[Asal]]="A",INDEX(Table3[limit_jakarta],MATCH(Table4[[#This Row],[Moda]],param!$A$2:$A$6,0)),INDEX(Table3[limit_non_jakarta],MATCH(Table4[[#This Row],[Moda]],param!$A$2:$A$6,0)))</f>
        <v>2</v>
      </c>
    </row>
    <row r="104" spans="1:8" x14ac:dyDescent="0.25">
      <c r="A104" t="s">
        <v>13</v>
      </c>
      <c r="B104" t="s">
        <v>27</v>
      </c>
      <c r="C104" t="s">
        <v>66</v>
      </c>
      <c r="D104" s="12">
        <f>INDEX(distances!$B$2:$AF$32,MATCH(A104,distances!$A$2:$A$32,0),MATCH(B104,distances!$B$1:$AF$1,0))</f>
        <v>247</v>
      </c>
      <c r="E104" s="2">
        <f>INDEX(param!$L$2:$L$6,MATCH(Table4[[#This Row],[Moda]],param!$A$2:$A$6,0))</f>
        <v>6000</v>
      </c>
      <c r="F104" s="2">
        <f>INDEX(param!$M$2:$M$6,MATCH(Table4[[#This Row],[Moda]],param!$A$2:$A$6,0))+(INDEX(param!$N$2:$N$6,MATCH(Table4[[#This Row],[Moda]],param!$A$2:$A$6,0))*Table4[[#This Row],[jarak]])</f>
        <v>45115000</v>
      </c>
      <c r="G104" s="1">
        <f>INDEX(param!$K$2:$K$6,MATCH(Table4[[#This Row],[Moda]],param!$A$2:$A$6,0))</f>
        <v>130</v>
      </c>
      <c r="H104" s="1">
        <f>IF(Table4[[#This Row],[Asal]]="A",INDEX(Table3[limit_jakarta],MATCH(Table4[[#This Row],[Moda]],param!$A$2:$A$6,0)),INDEX(Table3[limit_non_jakarta],MATCH(Table4[[#This Row],[Moda]],param!$A$2:$A$6,0)))</f>
        <v>2</v>
      </c>
    </row>
    <row r="105" spans="1:8" x14ac:dyDescent="0.25">
      <c r="A105" t="s">
        <v>13</v>
      </c>
      <c r="B105" t="s">
        <v>28</v>
      </c>
      <c r="C105" t="s">
        <v>66</v>
      </c>
      <c r="D105" s="12">
        <f>INDEX(distances!$B$2:$AF$32,MATCH(A105,distances!$A$2:$A$32,0),MATCH(B105,distances!$B$1:$AF$1,0))</f>
        <v>158</v>
      </c>
      <c r="E105" s="2">
        <f>INDEX(param!$L$2:$L$6,MATCH(Table4[[#This Row],[Moda]],param!$A$2:$A$6,0))</f>
        <v>6000</v>
      </c>
      <c r="F105" s="2">
        <f>INDEX(param!$M$2:$M$6,MATCH(Table4[[#This Row],[Moda]],param!$A$2:$A$6,0))+(INDEX(param!$N$2:$N$6,MATCH(Table4[[#This Row],[Moda]],param!$A$2:$A$6,0))*Table4[[#This Row],[jarak]])</f>
        <v>41110000</v>
      </c>
      <c r="G105" s="1">
        <f>INDEX(param!$K$2:$K$6,MATCH(Table4[[#This Row],[Moda]],param!$A$2:$A$6,0))</f>
        <v>130</v>
      </c>
      <c r="H105" s="1">
        <f>IF(Table4[[#This Row],[Asal]]="A",INDEX(Table3[limit_jakarta],MATCH(Table4[[#This Row],[Moda]],param!$A$2:$A$6,0)),INDEX(Table3[limit_non_jakarta],MATCH(Table4[[#This Row],[Moda]],param!$A$2:$A$6,0)))</f>
        <v>2</v>
      </c>
    </row>
    <row r="106" spans="1:8" x14ac:dyDescent="0.25">
      <c r="A106" t="s">
        <v>13</v>
      </c>
      <c r="B106" t="s">
        <v>29</v>
      </c>
      <c r="C106" t="s">
        <v>66</v>
      </c>
      <c r="D106" s="12">
        <f>INDEX(distances!$B$2:$AF$32,MATCH(A106,distances!$A$2:$A$32,0),MATCH(B106,distances!$B$1:$AF$1,0))</f>
        <v>199</v>
      </c>
      <c r="E106" s="2">
        <f>INDEX(param!$L$2:$L$6,MATCH(Table4[[#This Row],[Moda]],param!$A$2:$A$6,0))</f>
        <v>6000</v>
      </c>
      <c r="F106" s="2">
        <f>INDEX(param!$M$2:$M$6,MATCH(Table4[[#This Row],[Moda]],param!$A$2:$A$6,0))+(INDEX(param!$N$2:$N$6,MATCH(Table4[[#This Row],[Moda]],param!$A$2:$A$6,0))*Table4[[#This Row],[jarak]])</f>
        <v>42955000</v>
      </c>
      <c r="G106" s="1">
        <f>INDEX(param!$K$2:$K$6,MATCH(Table4[[#This Row],[Moda]],param!$A$2:$A$6,0))</f>
        <v>130</v>
      </c>
      <c r="H106" s="1">
        <f>IF(Table4[[#This Row],[Asal]]="A",INDEX(Table3[limit_jakarta],MATCH(Table4[[#This Row],[Moda]],param!$A$2:$A$6,0)),INDEX(Table3[limit_non_jakarta],MATCH(Table4[[#This Row],[Moda]],param!$A$2:$A$6,0)))</f>
        <v>2</v>
      </c>
    </row>
    <row r="107" spans="1:8" x14ac:dyDescent="0.25">
      <c r="A107" t="s">
        <v>13</v>
      </c>
      <c r="B107" t="s">
        <v>9</v>
      </c>
      <c r="C107" t="s">
        <v>66</v>
      </c>
      <c r="D107" s="12">
        <f>INDEX(distances!$B$2:$AF$32,MATCH(A107,distances!$A$2:$A$32,0),MATCH(B107,distances!$B$1:$AF$1,0))</f>
        <v>482</v>
      </c>
      <c r="E107" s="2">
        <f>INDEX(param!$L$2:$L$6,MATCH(Table4[[#This Row],[Moda]],param!$A$2:$A$6,0))</f>
        <v>6000</v>
      </c>
      <c r="F107" s="2">
        <f>INDEX(param!$M$2:$M$6,MATCH(Table4[[#This Row],[Moda]],param!$A$2:$A$6,0))+(INDEX(param!$N$2:$N$6,MATCH(Table4[[#This Row],[Moda]],param!$A$2:$A$6,0))*Table4[[#This Row],[jarak]])</f>
        <v>55690000</v>
      </c>
      <c r="G107" s="1">
        <f>INDEX(param!$K$2:$K$6,MATCH(Table4[[#This Row],[Moda]],param!$A$2:$A$6,0))</f>
        <v>130</v>
      </c>
      <c r="H107" s="1">
        <f>IF(Table4[[#This Row],[Asal]]="A",INDEX(Table3[limit_jakarta],MATCH(Table4[[#This Row],[Moda]],param!$A$2:$A$6,0)),INDEX(Table3[limit_non_jakarta],MATCH(Table4[[#This Row],[Moda]],param!$A$2:$A$6,0)))</f>
        <v>2</v>
      </c>
    </row>
    <row r="108" spans="1:8" x14ac:dyDescent="0.25">
      <c r="A108" t="s">
        <v>13</v>
      </c>
      <c r="B108" t="s">
        <v>30</v>
      </c>
      <c r="C108" t="s">
        <v>66</v>
      </c>
      <c r="D108" s="12">
        <f>INDEX(distances!$B$2:$AF$32,MATCH(A108,distances!$A$2:$A$32,0),MATCH(B108,distances!$B$1:$AF$1,0))</f>
        <v>342</v>
      </c>
      <c r="E108" s="2">
        <f>INDEX(param!$L$2:$L$6,MATCH(Table4[[#This Row],[Moda]],param!$A$2:$A$6,0))</f>
        <v>6000</v>
      </c>
      <c r="F108" s="2">
        <f>INDEX(param!$M$2:$M$6,MATCH(Table4[[#This Row],[Moda]],param!$A$2:$A$6,0))+(INDEX(param!$N$2:$N$6,MATCH(Table4[[#This Row],[Moda]],param!$A$2:$A$6,0))*Table4[[#This Row],[jarak]])</f>
        <v>49390000</v>
      </c>
      <c r="G108" s="1">
        <f>INDEX(param!$K$2:$K$6,MATCH(Table4[[#This Row],[Moda]],param!$A$2:$A$6,0))</f>
        <v>130</v>
      </c>
      <c r="H108" s="1">
        <f>IF(Table4[[#This Row],[Asal]]="A",INDEX(Table3[limit_jakarta],MATCH(Table4[[#This Row],[Moda]],param!$A$2:$A$6,0)),INDEX(Table3[limit_non_jakarta],MATCH(Table4[[#This Row],[Moda]],param!$A$2:$A$6,0)))</f>
        <v>2</v>
      </c>
    </row>
    <row r="109" spans="1:8" x14ac:dyDescent="0.25">
      <c r="A109" t="s">
        <v>13</v>
      </c>
      <c r="B109" t="s">
        <v>31</v>
      </c>
      <c r="C109" t="s">
        <v>66</v>
      </c>
      <c r="D109" s="12">
        <f>INDEX(distances!$B$2:$AF$32,MATCH(A109,distances!$A$2:$A$32,0),MATCH(B109,distances!$B$1:$AF$1,0))</f>
        <v>184</v>
      </c>
      <c r="E109" s="2">
        <f>INDEX(param!$L$2:$L$6,MATCH(Table4[[#This Row],[Moda]],param!$A$2:$A$6,0))</f>
        <v>6000</v>
      </c>
      <c r="F109" s="2">
        <f>INDEX(param!$M$2:$M$6,MATCH(Table4[[#This Row],[Moda]],param!$A$2:$A$6,0))+(INDEX(param!$N$2:$N$6,MATCH(Table4[[#This Row],[Moda]],param!$A$2:$A$6,0))*Table4[[#This Row],[jarak]])</f>
        <v>42280000</v>
      </c>
      <c r="G109" s="1">
        <f>INDEX(param!$K$2:$K$6,MATCH(Table4[[#This Row],[Moda]],param!$A$2:$A$6,0))</f>
        <v>130</v>
      </c>
      <c r="H109" s="1">
        <f>IF(Table4[[#This Row],[Asal]]="A",INDEX(Table3[limit_jakarta],MATCH(Table4[[#This Row],[Moda]],param!$A$2:$A$6,0)),INDEX(Table3[limit_non_jakarta],MATCH(Table4[[#This Row],[Moda]],param!$A$2:$A$6,0)))</f>
        <v>2</v>
      </c>
    </row>
    <row r="110" spans="1:8" x14ac:dyDescent="0.25">
      <c r="A110" t="s">
        <v>13</v>
      </c>
      <c r="B110" t="s">
        <v>10</v>
      </c>
      <c r="C110" t="s">
        <v>66</v>
      </c>
      <c r="D110" s="12">
        <f>INDEX(distances!$B$2:$AF$32,MATCH(A110,distances!$A$2:$A$32,0),MATCH(B110,distances!$B$1:$AF$1,0))</f>
        <v>211</v>
      </c>
      <c r="E110" s="2">
        <f>INDEX(param!$L$2:$L$6,MATCH(Table4[[#This Row],[Moda]],param!$A$2:$A$6,0))</f>
        <v>6000</v>
      </c>
      <c r="F110" s="2">
        <f>INDEX(param!$M$2:$M$6,MATCH(Table4[[#This Row],[Moda]],param!$A$2:$A$6,0))+(INDEX(param!$N$2:$N$6,MATCH(Table4[[#This Row],[Moda]],param!$A$2:$A$6,0))*Table4[[#This Row],[jarak]])</f>
        <v>43495000</v>
      </c>
      <c r="G110" s="1">
        <f>INDEX(param!$K$2:$K$6,MATCH(Table4[[#This Row],[Moda]],param!$A$2:$A$6,0))</f>
        <v>130</v>
      </c>
      <c r="H1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1" spans="1:8" x14ac:dyDescent="0.25">
      <c r="A111" t="s">
        <v>13</v>
      </c>
      <c r="B111" t="s">
        <v>32</v>
      </c>
      <c r="C111" t="s">
        <v>66</v>
      </c>
      <c r="D111" s="12">
        <f>INDEX(distances!$B$2:$AF$32,MATCH(A111,distances!$A$2:$A$32,0),MATCH(B111,distances!$B$1:$AF$1,0))</f>
        <v>387</v>
      </c>
      <c r="E111" s="2">
        <f>INDEX(param!$L$2:$L$6,MATCH(Table4[[#This Row],[Moda]],param!$A$2:$A$6,0))</f>
        <v>6000</v>
      </c>
      <c r="F111" s="2">
        <f>INDEX(param!$M$2:$M$6,MATCH(Table4[[#This Row],[Moda]],param!$A$2:$A$6,0))+(INDEX(param!$N$2:$N$6,MATCH(Table4[[#This Row],[Moda]],param!$A$2:$A$6,0))*Table4[[#This Row],[jarak]])</f>
        <v>51415000</v>
      </c>
      <c r="G111" s="1">
        <f>INDEX(param!$K$2:$K$6,MATCH(Table4[[#This Row],[Moda]],param!$A$2:$A$6,0))</f>
        <v>130</v>
      </c>
      <c r="H111" s="1">
        <f>IF(Table4[[#This Row],[Asal]]="A",INDEX(Table3[limit_jakarta],MATCH(Table4[[#This Row],[Moda]],param!$A$2:$A$6,0)),INDEX(Table3[limit_non_jakarta],MATCH(Table4[[#This Row],[Moda]],param!$A$2:$A$6,0)))</f>
        <v>2</v>
      </c>
    </row>
    <row r="112" spans="1:8" x14ac:dyDescent="0.25">
      <c r="A112" t="s">
        <v>13</v>
      </c>
      <c r="B112" t="s">
        <v>33</v>
      </c>
      <c r="C112" t="s">
        <v>66</v>
      </c>
      <c r="D112" s="12">
        <f>INDEX(distances!$B$2:$AF$32,MATCH(A112,distances!$A$2:$A$32,0),MATCH(B112,distances!$B$1:$AF$1,0))</f>
        <v>366</v>
      </c>
      <c r="E112" s="2">
        <f>INDEX(param!$L$2:$L$6,MATCH(Table4[[#This Row],[Moda]],param!$A$2:$A$6,0))</f>
        <v>6000</v>
      </c>
      <c r="F112" s="2">
        <f>INDEX(param!$M$2:$M$6,MATCH(Table4[[#This Row],[Moda]],param!$A$2:$A$6,0))+(INDEX(param!$N$2:$N$6,MATCH(Table4[[#This Row],[Moda]],param!$A$2:$A$6,0))*Table4[[#This Row],[jarak]])</f>
        <v>50470000</v>
      </c>
      <c r="G112" s="1">
        <f>INDEX(param!$K$2:$K$6,MATCH(Table4[[#This Row],[Moda]],param!$A$2:$A$6,0))</f>
        <v>130</v>
      </c>
      <c r="H112" s="1">
        <f>IF(Table4[[#This Row],[Asal]]="A",INDEX(Table3[limit_jakarta],MATCH(Table4[[#This Row],[Moda]],param!$A$2:$A$6,0)),INDEX(Table3[limit_non_jakarta],MATCH(Table4[[#This Row],[Moda]],param!$A$2:$A$6,0)))</f>
        <v>2</v>
      </c>
    </row>
    <row r="113" spans="1:8" x14ac:dyDescent="0.25">
      <c r="A113" t="s">
        <v>13</v>
      </c>
      <c r="B113" t="s">
        <v>34</v>
      </c>
      <c r="C113" t="s">
        <v>66</v>
      </c>
      <c r="D113" s="12">
        <f>INDEX(distances!$B$2:$AF$32,MATCH(A113,distances!$A$2:$A$32,0),MATCH(B113,distances!$B$1:$AF$1,0))</f>
        <v>297</v>
      </c>
      <c r="E113" s="2">
        <f>INDEX(param!$L$2:$L$6,MATCH(Table4[[#This Row],[Moda]],param!$A$2:$A$6,0))</f>
        <v>6000</v>
      </c>
      <c r="F113" s="2">
        <f>INDEX(param!$M$2:$M$6,MATCH(Table4[[#This Row],[Moda]],param!$A$2:$A$6,0))+(INDEX(param!$N$2:$N$6,MATCH(Table4[[#This Row],[Moda]],param!$A$2:$A$6,0))*Table4[[#This Row],[jarak]])</f>
        <v>47365000</v>
      </c>
      <c r="G113" s="1">
        <f>INDEX(param!$K$2:$K$6,MATCH(Table4[[#This Row],[Moda]],param!$A$2:$A$6,0))</f>
        <v>130</v>
      </c>
      <c r="H113" s="1">
        <f>IF(Table4[[#This Row],[Asal]]="A",INDEX(Table3[limit_jakarta],MATCH(Table4[[#This Row],[Moda]],param!$A$2:$A$6,0)),INDEX(Table3[limit_non_jakarta],MATCH(Table4[[#This Row],[Moda]],param!$A$2:$A$6,0)))</f>
        <v>2</v>
      </c>
    </row>
    <row r="114" spans="1:8" x14ac:dyDescent="0.25">
      <c r="A114" t="s">
        <v>13</v>
      </c>
      <c r="B114" t="s">
        <v>35</v>
      </c>
      <c r="C114" t="s">
        <v>66</v>
      </c>
      <c r="D114" s="12">
        <f>INDEX(distances!$B$2:$AF$32,MATCH(A114,distances!$A$2:$A$32,0),MATCH(B114,distances!$B$1:$AF$1,0))</f>
        <v>241</v>
      </c>
      <c r="E114" s="2">
        <f>INDEX(param!$L$2:$L$6,MATCH(Table4[[#This Row],[Moda]],param!$A$2:$A$6,0))</f>
        <v>6000</v>
      </c>
      <c r="F114" s="2">
        <f>INDEX(param!$M$2:$M$6,MATCH(Table4[[#This Row],[Moda]],param!$A$2:$A$6,0))+(INDEX(param!$N$2:$N$6,MATCH(Table4[[#This Row],[Moda]],param!$A$2:$A$6,0))*Table4[[#This Row],[jarak]])</f>
        <v>44845000</v>
      </c>
      <c r="G114" s="1">
        <f>INDEX(param!$K$2:$K$6,MATCH(Table4[[#This Row],[Moda]],param!$A$2:$A$6,0))</f>
        <v>130</v>
      </c>
      <c r="H114" s="1">
        <f>IF(Table4[[#This Row],[Asal]]="A",INDEX(Table3[limit_jakarta],MATCH(Table4[[#This Row],[Moda]],param!$A$2:$A$6,0)),INDEX(Table3[limit_non_jakarta],MATCH(Table4[[#This Row],[Moda]],param!$A$2:$A$6,0)))</f>
        <v>2</v>
      </c>
    </row>
    <row r="115" spans="1:8" x14ac:dyDescent="0.25">
      <c r="A115" t="s">
        <v>13</v>
      </c>
      <c r="B115" t="s">
        <v>36</v>
      </c>
      <c r="C115" t="s">
        <v>66</v>
      </c>
      <c r="D115" s="12">
        <f>INDEX(distances!$B$2:$AF$32,MATCH(A115,distances!$A$2:$A$32,0),MATCH(B115,distances!$B$1:$AF$1,0))</f>
        <v>100</v>
      </c>
      <c r="E115" s="2">
        <f>INDEX(param!$L$2:$L$6,MATCH(Table4[[#This Row],[Moda]],param!$A$2:$A$6,0))</f>
        <v>6000</v>
      </c>
      <c r="F115" s="2">
        <f>INDEX(param!$M$2:$M$6,MATCH(Table4[[#This Row],[Moda]],param!$A$2:$A$6,0))+(INDEX(param!$N$2:$N$6,MATCH(Table4[[#This Row],[Moda]],param!$A$2:$A$6,0))*Table4[[#This Row],[jarak]])</f>
        <v>38500000</v>
      </c>
      <c r="G115" s="1">
        <f>INDEX(param!$K$2:$K$6,MATCH(Table4[[#This Row],[Moda]],param!$A$2:$A$6,0))</f>
        <v>130</v>
      </c>
      <c r="H115" s="1">
        <f>IF(Table4[[#This Row],[Asal]]="A",INDEX(Table3[limit_jakarta],MATCH(Table4[[#This Row],[Moda]],param!$A$2:$A$6,0)),INDEX(Table3[limit_non_jakarta],MATCH(Table4[[#This Row],[Moda]],param!$A$2:$A$6,0)))</f>
        <v>2</v>
      </c>
    </row>
    <row r="116" spans="1:8" x14ac:dyDescent="0.25">
      <c r="A116" t="s">
        <v>13</v>
      </c>
      <c r="B116" t="s">
        <v>37</v>
      </c>
      <c r="C116" t="s">
        <v>66</v>
      </c>
      <c r="D116" s="12">
        <f>INDEX(distances!$B$2:$AF$32,MATCH(A116,distances!$A$2:$A$32,0),MATCH(B116,distances!$B$1:$AF$1,0))</f>
        <v>47</v>
      </c>
      <c r="E116" s="2">
        <f>INDEX(param!$L$2:$L$6,MATCH(Table4[[#This Row],[Moda]],param!$A$2:$A$6,0))</f>
        <v>6000</v>
      </c>
      <c r="F116" s="2">
        <f>INDEX(param!$M$2:$M$6,MATCH(Table4[[#This Row],[Moda]],param!$A$2:$A$6,0))+(INDEX(param!$N$2:$N$6,MATCH(Table4[[#This Row],[Moda]],param!$A$2:$A$6,0))*Table4[[#This Row],[jarak]])</f>
        <v>36115000</v>
      </c>
      <c r="G116" s="1">
        <f>INDEX(param!$K$2:$K$6,MATCH(Table4[[#This Row],[Moda]],param!$A$2:$A$6,0))</f>
        <v>130</v>
      </c>
      <c r="H116" s="1">
        <f>IF(Table4[[#This Row],[Asal]]="A",INDEX(Table3[limit_jakarta],MATCH(Table4[[#This Row],[Moda]],param!$A$2:$A$6,0)),INDEX(Table3[limit_non_jakarta],MATCH(Table4[[#This Row],[Moda]],param!$A$2:$A$6,0)))</f>
        <v>2</v>
      </c>
    </row>
    <row r="117" spans="1:8" x14ac:dyDescent="0.25">
      <c r="A117" t="s">
        <v>13</v>
      </c>
      <c r="B117" t="s">
        <v>38</v>
      </c>
      <c r="C117" t="s">
        <v>66</v>
      </c>
      <c r="D117" s="12">
        <f>INDEX(distances!$B$2:$AF$32,MATCH(A117,distances!$A$2:$A$32,0),MATCH(B117,distances!$B$1:$AF$1,0))</f>
        <v>425</v>
      </c>
      <c r="E117" s="2">
        <f>INDEX(param!$L$2:$L$6,MATCH(Table4[[#This Row],[Moda]],param!$A$2:$A$6,0))</f>
        <v>6000</v>
      </c>
      <c r="F117" s="2">
        <f>INDEX(param!$M$2:$M$6,MATCH(Table4[[#This Row],[Moda]],param!$A$2:$A$6,0))+(INDEX(param!$N$2:$N$6,MATCH(Table4[[#This Row],[Moda]],param!$A$2:$A$6,0))*Table4[[#This Row],[jarak]])</f>
        <v>53125000</v>
      </c>
      <c r="G117" s="1">
        <f>INDEX(param!$K$2:$K$6,MATCH(Table4[[#This Row],[Moda]],param!$A$2:$A$6,0))</f>
        <v>130</v>
      </c>
      <c r="H117" s="1">
        <f>IF(Table4[[#This Row],[Asal]]="A",INDEX(Table3[limit_jakarta],MATCH(Table4[[#This Row],[Moda]],param!$A$2:$A$6,0)),INDEX(Table3[limit_non_jakarta],MATCH(Table4[[#This Row],[Moda]],param!$A$2:$A$6,0)))</f>
        <v>2</v>
      </c>
    </row>
    <row r="118" spans="1:8" x14ac:dyDescent="0.25">
      <c r="A118" t="s">
        <v>13</v>
      </c>
      <c r="B118" t="s">
        <v>39</v>
      </c>
      <c r="C118" t="s">
        <v>66</v>
      </c>
      <c r="D118" s="12">
        <f>INDEX(distances!$B$2:$AF$32,MATCH(A118,distances!$A$2:$A$32,0),MATCH(B118,distances!$B$1:$AF$1,0))</f>
        <v>530</v>
      </c>
      <c r="E118" s="2">
        <f>INDEX(param!$L$2:$L$6,MATCH(Table4[[#This Row],[Moda]],param!$A$2:$A$6,0))</f>
        <v>6000</v>
      </c>
      <c r="F118" s="2">
        <f>INDEX(param!$M$2:$M$6,MATCH(Table4[[#This Row],[Moda]],param!$A$2:$A$6,0))+(INDEX(param!$N$2:$N$6,MATCH(Table4[[#This Row],[Moda]],param!$A$2:$A$6,0))*Table4[[#This Row],[jarak]])</f>
        <v>57850000</v>
      </c>
      <c r="G118" s="1">
        <f>INDEX(param!$K$2:$K$6,MATCH(Table4[[#This Row],[Moda]],param!$A$2:$A$6,0))</f>
        <v>130</v>
      </c>
      <c r="H118" s="1">
        <f>IF(Table4[[#This Row],[Asal]]="A",INDEX(Table3[limit_jakarta],MATCH(Table4[[#This Row],[Moda]],param!$A$2:$A$6,0)),INDEX(Table3[limit_non_jakarta],MATCH(Table4[[#This Row],[Moda]],param!$A$2:$A$6,0)))</f>
        <v>2</v>
      </c>
    </row>
    <row r="119" spans="1:8" x14ac:dyDescent="0.25">
      <c r="A119" t="s">
        <v>13</v>
      </c>
      <c r="B119" t="s">
        <v>40</v>
      </c>
      <c r="C119" t="s">
        <v>66</v>
      </c>
      <c r="D119" s="12">
        <f>INDEX(distances!$B$2:$AF$32,MATCH(A119,distances!$A$2:$A$32,0),MATCH(B119,distances!$B$1:$AF$1,0))</f>
        <v>317</v>
      </c>
      <c r="E119" s="2">
        <f>INDEX(param!$L$2:$L$6,MATCH(Table4[[#This Row],[Moda]],param!$A$2:$A$6,0))</f>
        <v>6000</v>
      </c>
      <c r="F119" s="2">
        <f>INDEX(param!$M$2:$M$6,MATCH(Table4[[#This Row],[Moda]],param!$A$2:$A$6,0))+(INDEX(param!$N$2:$N$6,MATCH(Table4[[#This Row],[Moda]],param!$A$2:$A$6,0))*Table4[[#This Row],[jarak]])</f>
        <v>48265000</v>
      </c>
      <c r="G119" s="1">
        <f>INDEX(param!$K$2:$K$6,MATCH(Table4[[#This Row],[Moda]],param!$A$2:$A$6,0))</f>
        <v>130</v>
      </c>
      <c r="H119" s="1">
        <f>IF(Table4[[#This Row],[Asal]]="A",INDEX(Table3[limit_jakarta],MATCH(Table4[[#This Row],[Moda]],param!$A$2:$A$6,0)),INDEX(Table3[limit_non_jakarta],MATCH(Table4[[#This Row],[Moda]],param!$A$2:$A$6,0)))</f>
        <v>2</v>
      </c>
    </row>
    <row r="120" spans="1:8" x14ac:dyDescent="0.25">
      <c r="A120" t="s">
        <v>13</v>
      </c>
      <c r="B120" t="s">
        <v>41</v>
      </c>
      <c r="C120" t="s">
        <v>66</v>
      </c>
      <c r="D120" s="12">
        <f>INDEX(distances!$B$2:$AF$32,MATCH(A120,distances!$A$2:$A$32,0),MATCH(B120,distances!$B$1:$AF$1,0))</f>
        <v>72</v>
      </c>
      <c r="E120" s="2">
        <f>INDEX(param!$L$2:$L$6,MATCH(Table4[[#This Row],[Moda]],param!$A$2:$A$6,0))</f>
        <v>6000</v>
      </c>
      <c r="F120" s="2">
        <f>INDEX(param!$M$2:$M$6,MATCH(Table4[[#This Row],[Moda]],param!$A$2:$A$6,0))+(INDEX(param!$N$2:$N$6,MATCH(Table4[[#This Row],[Moda]],param!$A$2:$A$6,0))*Table4[[#This Row],[jarak]])</f>
        <v>37240000</v>
      </c>
      <c r="G120" s="1">
        <f>INDEX(param!$K$2:$K$6,MATCH(Table4[[#This Row],[Moda]],param!$A$2:$A$6,0))</f>
        <v>130</v>
      </c>
      <c r="H120" s="1">
        <f>IF(Table4[[#This Row],[Asal]]="A",INDEX(Table3[limit_jakarta],MATCH(Table4[[#This Row],[Moda]],param!$A$2:$A$6,0)),INDEX(Table3[limit_non_jakarta],MATCH(Table4[[#This Row],[Moda]],param!$A$2:$A$6,0)))</f>
        <v>2</v>
      </c>
    </row>
    <row r="121" spans="1:8" x14ac:dyDescent="0.25">
      <c r="A121" s="9" t="s">
        <v>13</v>
      </c>
      <c r="B121" s="9" t="s">
        <v>42</v>
      </c>
      <c r="C121" t="s">
        <v>66</v>
      </c>
      <c r="D121" s="18">
        <f>INDEX(distances!$B$2:$AF$32,MATCH(A121,distances!$A$2:$A$32,0),MATCH(B121,distances!$B$1:$AF$1,0))</f>
        <v>174</v>
      </c>
      <c r="E121" s="10">
        <f>INDEX(param!$L$2:$L$6,MATCH(Table4[[#This Row],[Moda]],param!$A$2:$A$6,0))</f>
        <v>6000</v>
      </c>
      <c r="F121" s="10">
        <f>INDEX(param!$M$2:$M$6,MATCH(Table4[[#This Row],[Moda]],param!$A$2:$A$6,0))+(INDEX(param!$N$2:$N$6,MATCH(Table4[[#This Row],[Moda]],param!$A$2:$A$6,0))*Table4[[#This Row],[jarak]])</f>
        <v>41830000</v>
      </c>
      <c r="G121" s="11">
        <f>INDEX(param!$K$2:$K$6,MATCH(Table4[[#This Row],[Moda]],param!$A$2:$A$6,0))</f>
        <v>130</v>
      </c>
      <c r="H121" s="11">
        <f>IF(Table4[[#This Row],[Asal]]="A",INDEX(Table3[limit_jakarta],MATCH(Table4[[#This Row],[Moda]],param!$A$2:$A$6,0)),INDEX(Table3[limit_non_jakarta],MATCH(Table4[[#This Row],[Moda]],param!$A$2:$A$6,0)))</f>
        <v>2</v>
      </c>
    </row>
    <row r="122" spans="1:8" x14ac:dyDescent="0.25">
      <c r="A122" t="s">
        <v>13</v>
      </c>
      <c r="B122" t="s">
        <v>15</v>
      </c>
      <c r="C122" t="s">
        <v>67</v>
      </c>
      <c r="D122" s="12">
        <f>INDEX(distances!$B$2:$AF$32,MATCH(A122,distances!$A$2:$A$32,0),MATCH(B122,distances!$B$1:$AF$1,0))</f>
        <v>389</v>
      </c>
      <c r="E122" s="2">
        <f>INDEX(param!$L$2:$L$6,MATCH(Table4[[#This Row],[Moda]],param!$A$2:$A$6,0))</f>
        <v>11000</v>
      </c>
      <c r="F122" s="2">
        <f>INDEX(param!$M$2:$M$6,MATCH(Table4[[#This Row],[Moda]],param!$A$2:$A$6,0))+(INDEX(param!$N$2:$N$6,MATCH(Table4[[#This Row],[Moda]],param!$A$2:$A$6,0))*Table4[[#This Row],[jarak]])</f>
        <v>40399000</v>
      </c>
      <c r="G122" s="1">
        <f>INDEX(param!$K$2:$K$6,MATCH(Table4[[#This Row],[Moda]],param!$A$2:$A$6,0))</f>
        <v>90</v>
      </c>
      <c r="H122" s="1">
        <f>IF(Table4[[#This Row],[Asal]]="A",INDEX(Table3[limit_jakarta],MATCH(Table4[[#This Row],[Moda]],param!$A$2:$A$6,0)),INDEX(Table3[limit_non_jakarta],MATCH(Table4[[#This Row],[Moda]],param!$A$2:$A$6,0)))</f>
        <v>2</v>
      </c>
    </row>
    <row r="123" spans="1:8" x14ac:dyDescent="0.25">
      <c r="A123" t="s">
        <v>13</v>
      </c>
      <c r="B123" t="s">
        <v>16</v>
      </c>
      <c r="C123" t="s">
        <v>67</v>
      </c>
      <c r="D123" s="12">
        <f>INDEX(distances!$B$2:$AF$32,MATCH(A123,distances!$A$2:$A$32,0),MATCH(B123,distances!$B$1:$AF$1,0))</f>
        <v>388</v>
      </c>
      <c r="E123" s="2">
        <f>INDEX(param!$L$2:$L$6,MATCH(Table4[[#This Row],[Moda]],param!$A$2:$A$6,0))</f>
        <v>11000</v>
      </c>
      <c r="F123" s="2">
        <f>INDEX(param!$M$2:$M$6,MATCH(Table4[[#This Row],[Moda]],param!$A$2:$A$6,0))+(INDEX(param!$N$2:$N$6,MATCH(Table4[[#This Row],[Moda]],param!$A$2:$A$6,0))*Table4[[#This Row],[jarak]])</f>
        <v>40398000</v>
      </c>
      <c r="G123" s="1">
        <f>INDEX(param!$K$2:$K$6,MATCH(Table4[[#This Row],[Moda]],param!$A$2:$A$6,0))</f>
        <v>90</v>
      </c>
      <c r="H123" s="1">
        <f>IF(Table4[[#This Row],[Asal]]="A",INDEX(Table3[limit_jakarta],MATCH(Table4[[#This Row],[Moda]],param!$A$2:$A$6,0)),INDEX(Table3[limit_non_jakarta],MATCH(Table4[[#This Row],[Moda]],param!$A$2:$A$6,0)))</f>
        <v>2</v>
      </c>
    </row>
    <row r="124" spans="1:8" x14ac:dyDescent="0.25">
      <c r="A124" t="s">
        <v>13</v>
      </c>
      <c r="B124" t="s">
        <v>17</v>
      </c>
      <c r="C124" t="s">
        <v>67</v>
      </c>
      <c r="D124" s="12">
        <f>INDEX(distances!$B$2:$AF$32,MATCH(A124,distances!$A$2:$A$32,0),MATCH(B124,distances!$B$1:$AF$1,0))</f>
        <v>388</v>
      </c>
      <c r="E124" s="2">
        <f>INDEX(param!$L$2:$L$6,MATCH(Table4[[#This Row],[Moda]],param!$A$2:$A$6,0))</f>
        <v>11000</v>
      </c>
      <c r="F124" s="2">
        <f>INDEX(param!$M$2:$M$6,MATCH(Table4[[#This Row],[Moda]],param!$A$2:$A$6,0))+(INDEX(param!$N$2:$N$6,MATCH(Table4[[#This Row],[Moda]],param!$A$2:$A$6,0))*Table4[[#This Row],[jarak]])</f>
        <v>40398000</v>
      </c>
      <c r="G124" s="1">
        <f>INDEX(param!$K$2:$K$6,MATCH(Table4[[#This Row],[Moda]],param!$A$2:$A$6,0))</f>
        <v>90</v>
      </c>
      <c r="H124" s="1">
        <f>IF(Table4[[#This Row],[Asal]]="A",INDEX(Table3[limit_jakarta],MATCH(Table4[[#This Row],[Moda]],param!$A$2:$A$6,0)),INDEX(Table3[limit_non_jakarta],MATCH(Table4[[#This Row],[Moda]],param!$A$2:$A$6,0)))</f>
        <v>2</v>
      </c>
    </row>
    <row r="125" spans="1:8" x14ac:dyDescent="0.25">
      <c r="A125" t="s">
        <v>13</v>
      </c>
      <c r="B125" t="s">
        <v>18</v>
      </c>
      <c r="C125" t="s">
        <v>67</v>
      </c>
      <c r="D125" s="12">
        <f>INDEX(distances!$B$2:$AF$32,MATCH(A125,distances!$A$2:$A$32,0),MATCH(B125,distances!$B$1:$AF$1,0))</f>
        <v>286</v>
      </c>
      <c r="E125" s="2">
        <f>INDEX(param!$L$2:$L$6,MATCH(Table4[[#This Row],[Moda]],param!$A$2:$A$6,0))</f>
        <v>11000</v>
      </c>
      <c r="F125" s="2">
        <f>INDEX(param!$M$2:$M$6,MATCH(Table4[[#This Row],[Moda]],param!$A$2:$A$6,0))+(INDEX(param!$N$2:$N$6,MATCH(Table4[[#This Row],[Moda]],param!$A$2:$A$6,0))*Table4[[#This Row],[jarak]])</f>
        <v>40296000</v>
      </c>
      <c r="G125" s="1">
        <f>INDEX(param!$K$2:$K$6,MATCH(Table4[[#This Row],[Moda]],param!$A$2:$A$6,0))</f>
        <v>90</v>
      </c>
      <c r="H125" s="1">
        <f>IF(Table4[[#This Row],[Asal]]="A",INDEX(Table3[limit_jakarta],MATCH(Table4[[#This Row],[Moda]],param!$A$2:$A$6,0)),INDEX(Table3[limit_non_jakarta],MATCH(Table4[[#This Row],[Moda]],param!$A$2:$A$6,0)))</f>
        <v>2</v>
      </c>
    </row>
    <row r="126" spans="1:8" x14ac:dyDescent="0.25">
      <c r="A126" t="s">
        <v>13</v>
      </c>
      <c r="B126" t="s">
        <v>19</v>
      </c>
      <c r="C126" t="s">
        <v>67</v>
      </c>
      <c r="D126" s="12">
        <f>INDEX(distances!$B$2:$AF$32,MATCH(A126,distances!$A$2:$A$32,0),MATCH(B126,distances!$B$1:$AF$1,0))</f>
        <v>466</v>
      </c>
      <c r="E126" s="2">
        <f>INDEX(param!$L$2:$L$6,MATCH(Table4[[#This Row],[Moda]],param!$A$2:$A$6,0))</f>
        <v>11000</v>
      </c>
      <c r="F126" s="2">
        <f>INDEX(param!$M$2:$M$6,MATCH(Table4[[#This Row],[Moda]],param!$A$2:$A$6,0))+(INDEX(param!$N$2:$N$6,MATCH(Table4[[#This Row],[Moda]],param!$A$2:$A$6,0))*Table4[[#This Row],[jarak]])</f>
        <v>40476000</v>
      </c>
      <c r="G126" s="1">
        <f>INDEX(param!$K$2:$K$6,MATCH(Table4[[#This Row],[Moda]],param!$A$2:$A$6,0))</f>
        <v>90</v>
      </c>
      <c r="H126" s="1">
        <f>IF(Table4[[#This Row],[Asal]]="A",INDEX(Table3[limit_jakarta],MATCH(Table4[[#This Row],[Moda]],param!$A$2:$A$6,0)),INDEX(Table3[limit_non_jakarta],MATCH(Table4[[#This Row],[Moda]],param!$A$2:$A$6,0)))</f>
        <v>2</v>
      </c>
    </row>
    <row r="127" spans="1:8" x14ac:dyDescent="0.25">
      <c r="A127" t="s">
        <v>13</v>
      </c>
      <c r="B127" t="s">
        <v>20</v>
      </c>
      <c r="C127" t="s">
        <v>67</v>
      </c>
      <c r="D127" s="12">
        <f>INDEX(distances!$B$2:$AF$32,MATCH(A127,distances!$A$2:$A$32,0),MATCH(B127,distances!$B$1:$AF$1,0))</f>
        <v>157</v>
      </c>
      <c r="E127" s="2">
        <f>INDEX(param!$L$2:$L$6,MATCH(Table4[[#This Row],[Moda]],param!$A$2:$A$6,0))</f>
        <v>11000</v>
      </c>
      <c r="F127" s="2">
        <f>INDEX(param!$M$2:$M$6,MATCH(Table4[[#This Row],[Moda]],param!$A$2:$A$6,0))+(INDEX(param!$N$2:$N$6,MATCH(Table4[[#This Row],[Moda]],param!$A$2:$A$6,0))*Table4[[#This Row],[jarak]])</f>
        <v>40167000</v>
      </c>
      <c r="G127" s="1">
        <f>INDEX(param!$K$2:$K$6,MATCH(Table4[[#This Row],[Moda]],param!$A$2:$A$6,0))</f>
        <v>90</v>
      </c>
      <c r="H127" s="1">
        <f>IF(Table4[[#This Row],[Asal]]="A",INDEX(Table3[limit_jakarta],MATCH(Table4[[#This Row],[Moda]],param!$A$2:$A$6,0)),INDEX(Table3[limit_non_jakarta],MATCH(Table4[[#This Row],[Moda]],param!$A$2:$A$6,0)))</f>
        <v>2</v>
      </c>
    </row>
    <row r="128" spans="1:8" x14ac:dyDescent="0.25">
      <c r="A128" t="s">
        <v>13</v>
      </c>
      <c r="B128" t="s">
        <v>21</v>
      </c>
      <c r="C128" t="s">
        <v>67</v>
      </c>
      <c r="D128" s="12">
        <f>INDEX(distances!$B$2:$AF$32,MATCH(A128,distances!$A$2:$A$32,0),MATCH(B128,distances!$B$1:$AF$1,0))</f>
        <v>311</v>
      </c>
      <c r="E128" s="2">
        <f>INDEX(param!$L$2:$L$6,MATCH(Table4[[#This Row],[Moda]],param!$A$2:$A$6,0))</f>
        <v>11000</v>
      </c>
      <c r="F128" s="2">
        <f>INDEX(param!$M$2:$M$6,MATCH(Table4[[#This Row],[Moda]],param!$A$2:$A$6,0))+(INDEX(param!$N$2:$N$6,MATCH(Table4[[#This Row],[Moda]],param!$A$2:$A$6,0))*Table4[[#This Row],[jarak]])</f>
        <v>40321000</v>
      </c>
      <c r="G128" s="1">
        <f>INDEX(param!$K$2:$K$6,MATCH(Table4[[#This Row],[Moda]],param!$A$2:$A$6,0))</f>
        <v>90</v>
      </c>
      <c r="H128" s="1">
        <f>IF(Table4[[#This Row],[Asal]]="A",INDEX(Table3[limit_jakarta],MATCH(Table4[[#This Row],[Moda]],param!$A$2:$A$6,0)),INDEX(Table3[limit_non_jakarta],MATCH(Table4[[#This Row],[Moda]],param!$A$2:$A$6,0)))</f>
        <v>2</v>
      </c>
    </row>
    <row r="129" spans="1:8" x14ac:dyDescent="0.25">
      <c r="A129" t="s">
        <v>13</v>
      </c>
      <c r="B129" t="s">
        <v>22</v>
      </c>
      <c r="C129" t="s">
        <v>67</v>
      </c>
      <c r="D129" s="12">
        <f>INDEX(distances!$B$2:$AF$32,MATCH(A129,distances!$A$2:$A$32,0),MATCH(B129,distances!$B$1:$AF$1,0))</f>
        <v>284</v>
      </c>
      <c r="E129" s="2">
        <f>INDEX(param!$L$2:$L$6,MATCH(Table4[[#This Row],[Moda]],param!$A$2:$A$6,0))</f>
        <v>11000</v>
      </c>
      <c r="F129" s="2">
        <f>INDEX(param!$M$2:$M$6,MATCH(Table4[[#This Row],[Moda]],param!$A$2:$A$6,0))+(INDEX(param!$N$2:$N$6,MATCH(Table4[[#This Row],[Moda]],param!$A$2:$A$6,0))*Table4[[#This Row],[jarak]])</f>
        <v>40294000</v>
      </c>
      <c r="G129" s="1">
        <f>INDEX(param!$K$2:$K$6,MATCH(Table4[[#This Row],[Moda]],param!$A$2:$A$6,0))</f>
        <v>90</v>
      </c>
      <c r="H129" s="1">
        <f>IF(Table4[[#This Row],[Asal]]="A",INDEX(Table3[limit_jakarta],MATCH(Table4[[#This Row],[Moda]],param!$A$2:$A$6,0)),INDEX(Table3[limit_non_jakarta],MATCH(Table4[[#This Row],[Moda]],param!$A$2:$A$6,0)))</f>
        <v>2</v>
      </c>
    </row>
    <row r="130" spans="1:8" x14ac:dyDescent="0.25">
      <c r="A130" t="s">
        <v>13</v>
      </c>
      <c r="B130" t="s">
        <v>23</v>
      </c>
      <c r="C130" t="s">
        <v>67</v>
      </c>
      <c r="D130" s="12">
        <f>INDEX(distances!$B$2:$AF$32,MATCH(A130,distances!$A$2:$A$32,0),MATCH(B130,distances!$B$1:$AF$1,0))</f>
        <v>502</v>
      </c>
      <c r="E130" s="2">
        <f>INDEX(param!$L$2:$L$6,MATCH(Table4[[#This Row],[Moda]],param!$A$2:$A$6,0))</f>
        <v>11000</v>
      </c>
      <c r="F130" s="2">
        <f>INDEX(param!$M$2:$M$6,MATCH(Table4[[#This Row],[Moda]],param!$A$2:$A$6,0))+(INDEX(param!$N$2:$N$6,MATCH(Table4[[#This Row],[Moda]],param!$A$2:$A$6,0))*Table4[[#This Row],[jarak]])</f>
        <v>40512000</v>
      </c>
      <c r="G130" s="1">
        <f>INDEX(param!$K$2:$K$6,MATCH(Table4[[#This Row],[Moda]],param!$A$2:$A$6,0))</f>
        <v>90</v>
      </c>
      <c r="H130" s="1">
        <f>IF(Table4[[#This Row],[Asal]]="A",INDEX(Table3[limit_jakarta],MATCH(Table4[[#This Row],[Moda]],param!$A$2:$A$6,0)),INDEX(Table3[limit_non_jakarta],MATCH(Table4[[#This Row],[Moda]],param!$A$2:$A$6,0)))</f>
        <v>2</v>
      </c>
    </row>
    <row r="131" spans="1:8" x14ac:dyDescent="0.25">
      <c r="A131" t="s">
        <v>13</v>
      </c>
      <c r="B131" t="s">
        <v>24</v>
      </c>
      <c r="C131" t="s">
        <v>67</v>
      </c>
      <c r="D131" s="12">
        <f>INDEX(distances!$B$2:$AF$32,MATCH(A131,distances!$A$2:$A$32,0),MATCH(B131,distances!$B$1:$AF$1,0))</f>
        <v>445</v>
      </c>
      <c r="E131" s="2">
        <f>INDEX(param!$L$2:$L$6,MATCH(Table4[[#This Row],[Moda]],param!$A$2:$A$6,0))</f>
        <v>11000</v>
      </c>
      <c r="F131" s="2">
        <f>INDEX(param!$M$2:$M$6,MATCH(Table4[[#This Row],[Moda]],param!$A$2:$A$6,0))+(INDEX(param!$N$2:$N$6,MATCH(Table4[[#This Row],[Moda]],param!$A$2:$A$6,0))*Table4[[#This Row],[jarak]])</f>
        <v>40455000</v>
      </c>
      <c r="G131" s="1">
        <f>INDEX(param!$K$2:$K$6,MATCH(Table4[[#This Row],[Moda]],param!$A$2:$A$6,0))</f>
        <v>90</v>
      </c>
      <c r="H131" s="1">
        <f>IF(Table4[[#This Row],[Asal]]="A",INDEX(Table3[limit_jakarta],MATCH(Table4[[#This Row],[Moda]],param!$A$2:$A$6,0)),INDEX(Table3[limit_non_jakarta],MATCH(Table4[[#This Row],[Moda]],param!$A$2:$A$6,0)))</f>
        <v>2</v>
      </c>
    </row>
    <row r="132" spans="1:8" x14ac:dyDescent="0.25">
      <c r="A132" t="s">
        <v>13</v>
      </c>
      <c r="B132" t="s">
        <v>25</v>
      </c>
      <c r="C132" t="s">
        <v>67</v>
      </c>
      <c r="D132" s="12">
        <f>INDEX(distances!$B$2:$AF$32,MATCH(A132,distances!$A$2:$A$32,0),MATCH(B132,distances!$B$1:$AF$1,0))</f>
        <v>202</v>
      </c>
      <c r="E132" s="2">
        <f>INDEX(param!$L$2:$L$6,MATCH(Table4[[#This Row],[Moda]],param!$A$2:$A$6,0))</f>
        <v>11000</v>
      </c>
      <c r="F132" s="2">
        <f>INDEX(param!$M$2:$M$6,MATCH(Table4[[#This Row],[Moda]],param!$A$2:$A$6,0))+(INDEX(param!$N$2:$N$6,MATCH(Table4[[#This Row],[Moda]],param!$A$2:$A$6,0))*Table4[[#This Row],[jarak]])</f>
        <v>40212000</v>
      </c>
      <c r="G132" s="1">
        <f>INDEX(param!$K$2:$K$6,MATCH(Table4[[#This Row],[Moda]],param!$A$2:$A$6,0))</f>
        <v>90</v>
      </c>
      <c r="H132" s="1">
        <f>IF(Table4[[#This Row],[Asal]]="A",INDEX(Table3[limit_jakarta],MATCH(Table4[[#This Row],[Moda]],param!$A$2:$A$6,0)),INDEX(Table3[limit_non_jakarta],MATCH(Table4[[#This Row],[Moda]],param!$A$2:$A$6,0)))</f>
        <v>2</v>
      </c>
    </row>
    <row r="133" spans="1:8" x14ac:dyDescent="0.25">
      <c r="A133" t="s">
        <v>13</v>
      </c>
      <c r="B133" t="s">
        <v>26</v>
      </c>
      <c r="C133" t="s">
        <v>67</v>
      </c>
      <c r="D133" s="12">
        <f>INDEX(distances!$B$2:$AF$32,MATCH(A133,distances!$A$2:$A$32,0),MATCH(B133,distances!$B$1:$AF$1,0))</f>
        <v>300</v>
      </c>
      <c r="E133" s="2">
        <f>INDEX(param!$L$2:$L$6,MATCH(Table4[[#This Row],[Moda]],param!$A$2:$A$6,0))</f>
        <v>11000</v>
      </c>
      <c r="F133" s="2">
        <f>INDEX(param!$M$2:$M$6,MATCH(Table4[[#This Row],[Moda]],param!$A$2:$A$6,0))+(INDEX(param!$N$2:$N$6,MATCH(Table4[[#This Row],[Moda]],param!$A$2:$A$6,0))*Table4[[#This Row],[jarak]])</f>
        <v>40310000</v>
      </c>
      <c r="G133" s="1">
        <f>INDEX(param!$K$2:$K$6,MATCH(Table4[[#This Row],[Moda]],param!$A$2:$A$6,0))</f>
        <v>90</v>
      </c>
      <c r="H133" s="1">
        <f>IF(Table4[[#This Row],[Asal]]="A",INDEX(Table3[limit_jakarta],MATCH(Table4[[#This Row],[Moda]],param!$A$2:$A$6,0)),INDEX(Table3[limit_non_jakarta],MATCH(Table4[[#This Row],[Moda]],param!$A$2:$A$6,0)))</f>
        <v>2</v>
      </c>
    </row>
    <row r="134" spans="1:8" x14ac:dyDescent="0.25">
      <c r="A134" t="s">
        <v>13</v>
      </c>
      <c r="B134" t="s">
        <v>27</v>
      </c>
      <c r="C134" t="s">
        <v>67</v>
      </c>
      <c r="D134" s="12">
        <f>INDEX(distances!$B$2:$AF$32,MATCH(A134,distances!$A$2:$A$32,0),MATCH(B134,distances!$B$1:$AF$1,0))</f>
        <v>247</v>
      </c>
      <c r="E134" s="2">
        <f>INDEX(param!$L$2:$L$6,MATCH(Table4[[#This Row],[Moda]],param!$A$2:$A$6,0))</f>
        <v>11000</v>
      </c>
      <c r="F134" s="2">
        <f>INDEX(param!$M$2:$M$6,MATCH(Table4[[#This Row],[Moda]],param!$A$2:$A$6,0))+(INDEX(param!$N$2:$N$6,MATCH(Table4[[#This Row],[Moda]],param!$A$2:$A$6,0))*Table4[[#This Row],[jarak]])</f>
        <v>40257000</v>
      </c>
      <c r="G134" s="1">
        <f>INDEX(param!$K$2:$K$6,MATCH(Table4[[#This Row],[Moda]],param!$A$2:$A$6,0))</f>
        <v>90</v>
      </c>
      <c r="H134" s="1">
        <f>IF(Table4[[#This Row],[Asal]]="A",INDEX(Table3[limit_jakarta],MATCH(Table4[[#This Row],[Moda]],param!$A$2:$A$6,0)),INDEX(Table3[limit_non_jakarta],MATCH(Table4[[#This Row],[Moda]],param!$A$2:$A$6,0)))</f>
        <v>2</v>
      </c>
    </row>
    <row r="135" spans="1:8" x14ac:dyDescent="0.25">
      <c r="A135" t="s">
        <v>13</v>
      </c>
      <c r="B135" t="s">
        <v>28</v>
      </c>
      <c r="C135" t="s">
        <v>67</v>
      </c>
      <c r="D135" s="12">
        <f>INDEX(distances!$B$2:$AF$32,MATCH(A135,distances!$A$2:$A$32,0),MATCH(B135,distances!$B$1:$AF$1,0))</f>
        <v>158</v>
      </c>
      <c r="E135" s="2">
        <f>INDEX(param!$L$2:$L$6,MATCH(Table4[[#This Row],[Moda]],param!$A$2:$A$6,0))</f>
        <v>11000</v>
      </c>
      <c r="F135" s="2">
        <f>INDEX(param!$M$2:$M$6,MATCH(Table4[[#This Row],[Moda]],param!$A$2:$A$6,0))+(INDEX(param!$N$2:$N$6,MATCH(Table4[[#This Row],[Moda]],param!$A$2:$A$6,0))*Table4[[#This Row],[jarak]])</f>
        <v>40168000</v>
      </c>
      <c r="G135" s="1">
        <f>INDEX(param!$K$2:$K$6,MATCH(Table4[[#This Row],[Moda]],param!$A$2:$A$6,0))</f>
        <v>90</v>
      </c>
      <c r="H135" s="1">
        <f>IF(Table4[[#This Row],[Asal]]="A",INDEX(Table3[limit_jakarta],MATCH(Table4[[#This Row],[Moda]],param!$A$2:$A$6,0)),INDEX(Table3[limit_non_jakarta],MATCH(Table4[[#This Row],[Moda]],param!$A$2:$A$6,0)))</f>
        <v>2</v>
      </c>
    </row>
    <row r="136" spans="1:8" x14ac:dyDescent="0.25">
      <c r="A136" t="s">
        <v>13</v>
      </c>
      <c r="B136" t="s">
        <v>29</v>
      </c>
      <c r="C136" t="s">
        <v>67</v>
      </c>
      <c r="D136" s="12">
        <f>INDEX(distances!$B$2:$AF$32,MATCH(A136,distances!$A$2:$A$32,0),MATCH(B136,distances!$B$1:$AF$1,0))</f>
        <v>199</v>
      </c>
      <c r="E136" s="2">
        <f>INDEX(param!$L$2:$L$6,MATCH(Table4[[#This Row],[Moda]],param!$A$2:$A$6,0))</f>
        <v>11000</v>
      </c>
      <c r="F136" s="2">
        <f>INDEX(param!$M$2:$M$6,MATCH(Table4[[#This Row],[Moda]],param!$A$2:$A$6,0))+(INDEX(param!$N$2:$N$6,MATCH(Table4[[#This Row],[Moda]],param!$A$2:$A$6,0))*Table4[[#This Row],[jarak]])</f>
        <v>40209000</v>
      </c>
      <c r="G136" s="1">
        <f>INDEX(param!$K$2:$K$6,MATCH(Table4[[#This Row],[Moda]],param!$A$2:$A$6,0))</f>
        <v>90</v>
      </c>
      <c r="H136" s="1">
        <f>IF(Table4[[#This Row],[Asal]]="A",INDEX(Table3[limit_jakarta],MATCH(Table4[[#This Row],[Moda]],param!$A$2:$A$6,0)),INDEX(Table3[limit_non_jakarta],MATCH(Table4[[#This Row],[Moda]],param!$A$2:$A$6,0)))</f>
        <v>2</v>
      </c>
    </row>
    <row r="137" spans="1:8" x14ac:dyDescent="0.25">
      <c r="A137" t="s">
        <v>13</v>
      </c>
      <c r="B137" t="s">
        <v>9</v>
      </c>
      <c r="C137" t="s">
        <v>67</v>
      </c>
      <c r="D137" s="12">
        <f>INDEX(distances!$B$2:$AF$32,MATCH(A137,distances!$A$2:$A$32,0),MATCH(B137,distances!$B$1:$AF$1,0))</f>
        <v>482</v>
      </c>
      <c r="E137" s="2">
        <f>INDEX(param!$L$2:$L$6,MATCH(Table4[[#This Row],[Moda]],param!$A$2:$A$6,0))</f>
        <v>11000</v>
      </c>
      <c r="F137" s="2">
        <f>INDEX(param!$M$2:$M$6,MATCH(Table4[[#This Row],[Moda]],param!$A$2:$A$6,0))+(INDEX(param!$N$2:$N$6,MATCH(Table4[[#This Row],[Moda]],param!$A$2:$A$6,0))*Table4[[#This Row],[jarak]])</f>
        <v>40492000</v>
      </c>
      <c r="G137" s="1">
        <f>INDEX(param!$K$2:$K$6,MATCH(Table4[[#This Row],[Moda]],param!$A$2:$A$6,0))</f>
        <v>90</v>
      </c>
      <c r="H137" s="1">
        <f>IF(Table4[[#This Row],[Asal]]="A",INDEX(Table3[limit_jakarta],MATCH(Table4[[#This Row],[Moda]],param!$A$2:$A$6,0)),INDEX(Table3[limit_non_jakarta],MATCH(Table4[[#This Row],[Moda]],param!$A$2:$A$6,0)))</f>
        <v>2</v>
      </c>
    </row>
    <row r="138" spans="1:8" x14ac:dyDescent="0.25">
      <c r="A138" t="s">
        <v>13</v>
      </c>
      <c r="B138" t="s">
        <v>30</v>
      </c>
      <c r="C138" t="s">
        <v>67</v>
      </c>
      <c r="D138" s="12">
        <f>INDEX(distances!$B$2:$AF$32,MATCH(A138,distances!$A$2:$A$32,0),MATCH(B138,distances!$B$1:$AF$1,0))</f>
        <v>342</v>
      </c>
      <c r="E138" s="2">
        <f>INDEX(param!$L$2:$L$6,MATCH(Table4[[#This Row],[Moda]],param!$A$2:$A$6,0))</f>
        <v>11000</v>
      </c>
      <c r="F138" s="2">
        <f>INDEX(param!$M$2:$M$6,MATCH(Table4[[#This Row],[Moda]],param!$A$2:$A$6,0))+(INDEX(param!$N$2:$N$6,MATCH(Table4[[#This Row],[Moda]],param!$A$2:$A$6,0))*Table4[[#This Row],[jarak]])</f>
        <v>40352000</v>
      </c>
      <c r="G138" s="1">
        <f>INDEX(param!$K$2:$K$6,MATCH(Table4[[#This Row],[Moda]],param!$A$2:$A$6,0))</f>
        <v>90</v>
      </c>
      <c r="H138" s="1">
        <f>IF(Table4[[#This Row],[Asal]]="A",INDEX(Table3[limit_jakarta],MATCH(Table4[[#This Row],[Moda]],param!$A$2:$A$6,0)),INDEX(Table3[limit_non_jakarta],MATCH(Table4[[#This Row],[Moda]],param!$A$2:$A$6,0)))</f>
        <v>2</v>
      </c>
    </row>
    <row r="139" spans="1:8" x14ac:dyDescent="0.25">
      <c r="A139" t="s">
        <v>13</v>
      </c>
      <c r="B139" t="s">
        <v>31</v>
      </c>
      <c r="C139" t="s">
        <v>67</v>
      </c>
      <c r="D139" s="12">
        <f>INDEX(distances!$B$2:$AF$32,MATCH(A139,distances!$A$2:$A$32,0),MATCH(B139,distances!$B$1:$AF$1,0))</f>
        <v>184</v>
      </c>
      <c r="E139" s="2">
        <f>INDEX(param!$L$2:$L$6,MATCH(Table4[[#This Row],[Moda]],param!$A$2:$A$6,0))</f>
        <v>11000</v>
      </c>
      <c r="F139" s="2">
        <f>INDEX(param!$M$2:$M$6,MATCH(Table4[[#This Row],[Moda]],param!$A$2:$A$6,0))+(INDEX(param!$N$2:$N$6,MATCH(Table4[[#This Row],[Moda]],param!$A$2:$A$6,0))*Table4[[#This Row],[jarak]])</f>
        <v>40194000</v>
      </c>
      <c r="G139" s="1">
        <f>INDEX(param!$K$2:$K$6,MATCH(Table4[[#This Row],[Moda]],param!$A$2:$A$6,0))</f>
        <v>90</v>
      </c>
      <c r="H139" s="1">
        <f>IF(Table4[[#This Row],[Asal]]="A",INDEX(Table3[limit_jakarta],MATCH(Table4[[#This Row],[Moda]],param!$A$2:$A$6,0)),INDEX(Table3[limit_non_jakarta],MATCH(Table4[[#This Row],[Moda]],param!$A$2:$A$6,0)))</f>
        <v>2</v>
      </c>
    </row>
    <row r="140" spans="1:8" x14ac:dyDescent="0.25">
      <c r="A140" t="s">
        <v>13</v>
      </c>
      <c r="B140" t="s">
        <v>10</v>
      </c>
      <c r="C140" t="s">
        <v>67</v>
      </c>
      <c r="D140" s="12">
        <f>INDEX(distances!$B$2:$AF$32,MATCH(A140,distances!$A$2:$A$32,0),MATCH(B140,distances!$B$1:$AF$1,0))</f>
        <v>211</v>
      </c>
      <c r="E140" s="2">
        <f>INDEX(param!$L$2:$L$6,MATCH(Table4[[#This Row],[Moda]],param!$A$2:$A$6,0))</f>
        <v>11000</v>
      </c>
      <c r="F140" s="2">
        <f>INDEX(param!$M$2:$M$6,MATCH(Table4[[#This Row],[Moda]],param!$A$2:$A$6,0))+(INDEX(param!$N$2:$N$6,MATCH(Table4[[#This Row],[Moda]],param!$A$2:$A$6,0))*Table4[[#This Row],[jarak]])</f>
        <v>40221000</v>
      </c>
      <c r="G140" s="1">
        <f>INDEX(param!$K$2:$K$6,MATCH(Table4[[#This Row],[Moda]],param!$A$2:$A$6,0))</f>
        <v>90</v>
      </c>
      <c r="H140" s="1">
        <f>IF(Table4[[#This Row],[Asal]]="A",INDEX(Table3[limit_jakarta],MATCH(Table4[[#This Row],[Moda]],param!$A$2:$A$6,0)),INDEX(Table3[limit_non_jakarta],MATCH(Table4[[#This Row],[Moda]],param!$A$2:$A$6,0)))</f>
        <v>2</v>
      </c>
    </row>
    <row r="141" spans="1:8" x14ac:dyDescent="0.25">
      <c r="A141" t="s">
        <v>13</v>
      </c>
      <c r="B141" t="s">
        <v>32</v>
      </c>
      <c r="C141" t="s">
        <v>67</v>
      </c>
      <c r="D141" s="12">
        <f>INDEX(distances!$B$2:$AF$32,MATCH(A141,distances!$A$2:$A$32,0),MATCH(B141,distances!$B$1:$AF$1,0))</f>
        <v>387</v>
      </c>
      <c r="E141" s="2">
        <f>INDEX(param!$L$2:$L$6,MATCH(Table4[[#This Row],[Moda]],param!$A$2:$A$6,0))</f>
        <v>11000</v>
      </c>
      <c r="F141" s="2">
        <f>INDEX(param!$M$2:$M$6,MATCH(Table4[[#This Row],[Moda]],param!$A$2:$A$6,0))+(INDEX(param!$N$2:$N$6,MATCH(Table4[[#This Row],[Moda]],param!$A$2:$A$6,0))*Table4[[#This Row],[jarak]])</f>
        <v>40397000</v>
      </c>
      <c r="G141" s="1">
        <f>INDEX(param!$K$2:$K$6,MATCH(Table4[[#This Row],[Moda]],param!$A$2:$A$6,0))</f>
        <v>90</v>
      </c>
      <c r="H141" s="1">
        <f>IF(Table4[[#This Row],[Asal]]="A",INDEX(Table3[limit_jakarta],MATCH(Table4[[#This Row],[Moda]],param!$A$2:$A$6,0)),INDEX(Table3[limit_non_jakarta],MATCH(Table4[[#This Row],[Moda]],param!$A$2:$A$6,0)))</f>
        <v>2</v>
      </c>
    </row>
    <row r="142" spans="1:8" x14ac:dyDescent="0.25">
      <c r="A142" t="s">
        <v>13</v>
      </c>
      <c r="B142" t="s">
        <v>33</v>
      </c>
      <c r="C142" t="s">
        <v>67</v>
      </c>
      <c r="D142" s="12">
        <f>INDEX(distances!$B$2:$AF$32,MATCH(A142,distances!$A$2:$A$32,0),MATCH(B142,distances!$B$1:$AF$1,0))</f>
        <v>366</v>
      </c>
      <c r="E142" s="2">
        <f>INDEX(param!$L$2:$L$6,MATCH(Table4[[#This Row],[Moda]],param!$A$2:$A$6,0))</f>
        <v>11000</v>
      </c>
      <c r="F142" s="2">
        <f>INDEX(param!$M$2:$M$6,MATCH(Table4[[#This Row],[Moda]],param!$A$2:$A$6,0))+(INDEX(param!$N$2:$N$6,MATCH(Table4[[#This Row],[Moda]],param!$A$2:$A$6,0))*Table4[[#This Row],[jarak]])</f>
        <v>40376000</v>
      </c>
      <c r="G142" s="1">
        <f>INDEX(param!$K$2:$K$6,MATCH(Table4[[#This Row],[Moda]],param!$A$2:$A$6,0))</f>
        <v>90</v>
      </c>
      <c r="H142" s="1">
        <f>IF(Table4[[#This Row],[Asal]]="A",INDEX(Table3[limit_jakarta],MATCH(Table4[[#This Row],[Moda]],param!$A$2:$A$6,0)),INDEX(Table3[limit_non_jakarta],MATCH(Table4[[#This Row],[Moda]],param!$A$2:$A$6,0)))</f>
        <v>2</v>
      </c>
    </row>
    <row r="143" spans="1:8" x14ac:dyDescent="0.25">
      <c r="A143" t="s">
        <v>13</v>
      </c>
      <c r="B143" t="s">
        <v>34</v>
      </c>
      <c r="C143" t="s">
        <v>67</v>
      </c>
      <c r="D143" s="12">
        <f>INDEX(distances!$B$2:$AF$32,MATCH(A143,distances!$A$2:$A$32,0),MATCH(B143,distances!$B$1:$AF$1,0))</f>
        <v>297</v>
      </c>
      <c r="E143" s="2">
        <f>INDEX(param!$L$2:$L$6,MATCH(Table4[[#This Row],[Moda]],param!$A$2:$A$6,0))</f>
        <v>11000</v>
      </c>
      <c r="F143" s="2">
        <f>INDEX(param!$M$2:$M$6,MATCH(Table4[[#This Row],[Moda]],param!$A$2:$A$6,0))+(INDEX(param!$N$2:$N$6,MATCH(Table4[[#This Row],[Moda]],param!$A$2:$A$6,0))*Table4[[#This Row],[jarak]])</f>
        <v>40307000</v>
      </c>
      <c r="G143" s="1">
        <f>INDEX(param!$K$2:$K$6,MATCH(Table4[[#This Row],[Moda]],param!$A$2:$A$6,0))</f>
        <v>90</v>
      </c>
      <c r="H143" s="1">
        <f>IF(Table4[[#This Row],[Asal]]="A",INDEX(Table3[limit_jakarta],MATCH(Table4[[#This Row],[Moda]],param!$A$2:$A$6,0)),INDEX(Table3[limit_non_jakarta],MATCH(Table4[[#This Row],[Moda]],param!$A$2:$A$6,0)))</f>
        <v>2</v>
      </c>
    </row>
    <row r="144" spans="1:8" x14ac:dyDescent="0.25">
      <c r="A144" t="s">
        <v>13</v>
      </c>
      <c r="B144" t="s">
        <v>35</v>
      </c>
      <c r="C144" t="s">
        <v>67</v>
      </c>
      <c r="D144" s="12">
        <f>INDEX(distances!$B$2:$AF$32,MATCH(A144,distances!$A$2:$A$32,0),MATCH(B144,distances!$B$1:$AF$1,0))</f>
        <v>241</v>
      </c>
      <c r="E144" s="2">
        <f>INDEX(param!$L$2:$L$6,MATCH(Table4[[#This Row],[Moda]],param!$A$2:$A$6,0))</f>
        <v>11000</v>
      </c>
      <c r="F144" s="2">
        <f>INDEX(param!$M$2:$M$6,MATCH(Table4[[#This Row],[Moda]],param!$A$2:$A$6,0))+(INDEX(param!$N$2:$N$6,MATCH(Table4[[#This Row],[Moda]],param!$A$2:$A$6,0))*Table4[[#This Row],[jarak]])</f>
        <v>40251000</v>
      </c>
      <c r="G144" s="1">
        <f>INDEX(param!$K$2:$K$6,MATCH(Table4[[#This Row],[Moda]],param!$A$2:$A$6,0))</f>
        <v>90</v>
      </c>
      <c r="H144" s="1">
        <f>IF(Table4[[#This Row],[Asal]]="A",INDEX(Table3[limit_jakarta],MATCH(Table4[[#This Row],[Moda]],param!$A$2:$A$6,0)),INDEX(Table3[limit_non_jakarta],MATCH(Table4[[#This Row],[Moda]],param!$A$2:$A$6,0)))</f>
        <v>2</v>
      </c>
    </row>
    <row r="145" spans="1:8" x14ac:dyDescent="0.25">
      <c r="A145" t="s">
        <v>13</v>
      </c>
      <c r="B145" t="s">
        <v>36</v>
      </c>
      <c r="C145" t="s">
        <v>67</v>
      </c>
      <c r="D145" s="12">
        <f>INDEX(distances!$B$2:$AF$32,MATCH(A145,distances!$A$2:$A$32,0),MATCH(B145,distances!$B$1:$AF$1,0))</f>
        <v>100</v>
      </c>
      <c r="E145" s="2">
        <f>INDEX(param!$L$2:$L$6,MATCH(Table4[[#This Row],[Moda]],param!$A$2:$A$6,0))</f>
        <v>11000</v>
      </c>
      <c r="F145" s="2">
        <f>INDEX(param!$M$2:$M$6,MATCH(Table4[[#This Row],[Moda]],param!$A$2:$A$6,0))+(INDEX(param!$N$2:$N$6,MATCH(Table4[[#This Row],[Moda]],param!$A$2:$A$6,0))*Table4[[#This Row],[jarak]])</f>
        <v>40110000</v>
      </c>
      <c r="G145" s="1">
        <f>INDEX(param!$K$2:$K$6,MATCH(Table4[[#This Row],[Moda]],param!$A$2:$A$6,0))</f>
        <v>90</v>
      </c>
      <c r="H145" s="1">
        <f>IF(Table4[[#This Row],[Asal]]="A",INDEX(Table3[limit_jakarta],MATCH(Table4[[#This Row],[Moda]],param!$A$2:$A$6,0)),INDEX(Table3[limit_non_jakarta],MATCH(Table4[[#This Row],[Moda]],param!$A$2:$A$6,0)))</f>
        <v>2</v>
      </c>
    </row>
    <row r="146" spans="1:8" x14ac:dyDescent="0.25">
      <c r="A146" t="s">
        <v>13</v>
      </c>
      <c r="B146" t="s">
        <v>37</v>
      </c>
      <c r="C146" t="s">
        <v>67</v>
      </c>
      <c r="D146" s="12">
        <f>INDEX(distances!$B$2:$AF$32,MATCH(A146,distances!$A$2:$A$32,0),MATCH(B146,distances!$B$1:$AF$1,0))</f>
        <v>47</v>
      </c>
      <c r="E146" s="2">
        <f>INDEX(param!$L$2:$L$6,MATCH(Table4[[#This Row],[Moda]],param!$A$2:$A$6,0))</f>
        <v>11000</v>
      </c>
      <c r="F146" s="2">
        <f>INDEX(param!$M$2:$M$6,MATCH(Table4[[#This Row],[Moda]],param!$A$2:$A$6,0))+(INDEX(param!$N$2:$N$6,MATCH(Table4[[#This Row],[Moda]],param!$A$2:$A$6,0))*Table4[[#This Row],[jarak]])</f>
        <v>40057000</v>
      </c>
      <c r="G146" s="1">
        <f>INDEX(param!$K$2:$K$6,MATCH(Table4[[#This Row],[Moda]],param!$A$2:$A$6,0))</f>
        <v>90</v>
      </c>
      <c r="H146" s="1">
        <f>IF(Table4[[#This Row],[Asal]]="A",INDEX(Table3[limit_jakarta],MATCH(Table4[[#This Row],[Moda]],param!$A$2:$A$6,0)),INDEX(Table3[limit_non_jakarta],MATCH(Table4[[#This Row],[Moda]],param!$A$2:$A$6,0)))</f>
        <v>2</v>
      </c>
    </row>
    <row r="147" spans="1:8" x14ac:dyDescent="0.25">
      <c r="A147" t="s">
        <v>13</v>
      </c>
      <c r="B147" t="s">
        <v>38</v>
      </c>
      <c r="C147" t="s">
        <v>67</v>
      </c>
      <c r="D147" s="12">
        <f>INDEX(distances!$B$2:$AF$32,MATCH(A147,distances!$A$2:$A$32,0),MATCH(B147,distances!$B$1:$AF$1,0))</f>
        <v>425</v>
      </c>
      <c r="E147" s="2">
        <f>INDEX(param!$L$2:$L$6,MATCH(Table4[[#This Row],[Moda]],param!$A$2:$A$6,0))</f>
        <v>11000</v>
      </c>
      <c r="F147" s="2">
        <f>INDEX(param!$M$2:$M$6,MATCH(Table4[[#This Row],[Moda]],param!$A$2:$A$6,0))+(INDEX(param!$N$2:$N$6,MATCH(Table4[[#This Row],[Moda]],param!$A$2:$A$6,0))*Table4[[#This Row],[jarak]])</f>
        <v>40435000</v>
      </c>
      <c r="G147" s="1">
        <f>INDEX(param!$K$2:$K$6,MATCH(Table4[[#This Row],[Moda]],param!$A$2:$A$6,0))</f>
        <v>90</v>
      </c>
      <c r="H147" s="1">
        <f>IF(Table4[[#This Row],[Asal]]="A",INDEX(Table3[limit_jakarta],MATCH(Table4[[#This Row],[Moda]],param!$A$2:$A$6,0)),INDEX(Table3[limit_non_jakarta],MATCH(Table4[[#This Row],[Moda]],param!$A$2:$A$6,0)))</f>
        <v>2</v>
      </c>
    </row>
    <row r="148" spans="1:8" x14ac:dyDescent="0.25">
      <c r="A148" t="s">
        <v>13</v>
      </c>
      <c r="B148" t="s">
        <v>39</v>
      </c>
      <c r="C148" t="s">
        <v>67</v>
      </c>
      <c r="D148" s="12">
        <f>INDEX(distances!$B$2:$AF$32,MATCH(A148,distances!$A$2:$A$32,0),MATCH(B148,distances!$B$1:$AF$1,0))</f>
        <v>530</v>
      </c>
      <c r="E148" s="2">
        <f>INDEX(param!$L$2:$L$6,MATCH(Table4[[#This Row],[Moda]],param!$A$2:$A$6,0))</f>
        <v>11000</v>
      </c>
      <c r="F148" s="2">
        <f>INDEX(param!$M$2:$M$6,MATCH(Table4[[#This Row],[Moda]],param!$A$2:$A$6,0))+(INDEX(param!$N$2:$N$6,MATCH(Table4[[#This Row],[Moda]],param!$A$2:$A$6,0))*Table4[[#This Row],[jarak]])</f>
        <v>40540000</v>
      </c>
      <c r="G148" s="1">
        <f>INDEX(param!$K$2:$K$6,MATCH(Table4[[#This Row],[Moda]],param!$A$2:$A$6,0))</f>
        <v>90</v>
      </c>
      <c r="H148" s="1">
        <f>IF(Table4[[#This Row],[Asal]]="A",INDEX(Table3[limit_jakarta],MATCH(Table4[[#This Row],[Moda]],param!$A$2:$A$6,0)),INDEX(Table3[limit_non_jakarta],MATCH(Table4[[#This Row],[Moda]],param!$A$2:$A$6,0)))</f>
        <v>2</v>
      </c>
    </row>
    <row r="149" spans="1:8" x14ac:dyDescent="0.25">
      <c r="A149" t="s">
        <v>13</v>
      </c>
      <c r="B149" t="s">
        <v>40</v>
      </c>
      <c r="C149" t="s">
        <v>67</v>
      </c>
      <c r="D149" s="12">
        <f>INDEX(distances!$B$2:$AF$32,MATCH(A149,distances!$A$2:$A$32,0),MATCH(B149,distances!$B$1:$AF$1,0))</f>
        <v>317</v>
      </c>
      <c r="E149" s="2">
        <f>INDEX(param!$L$2:$L$6,MATCH(Table4[[#This Row],[Moda]],param!$A$2:$A$6,0))</f>
        <v>11000</v>
      </c>
      <c r="F149" s="2">
        <f>INDEX(param!$M$2:$M$6,MATCH(Table4[[#This Row],[Moda]],param!$A$2:$A$6,0))+(INDEX(param!$N$2:$N$6,MATCH(Table4[[#This Row],[Moda]],param!$A$2:$A$6,0))*Table4[[#This Row],[jarak]])</f>
        <v>40327000</v>
      </c>
      <c r="G149" s="1">
        <f>INDEX(param!$K$2:$K$6,MATCH(Table4[[#This Row],[Moda]],param!$A$2:$A$6,0))</f>
        <v>90</v>
      </c>
      <c r="H149" s="1">
        <f>IF(Table4[[#This Row],[Asal]]="A",INDEX(Table3[limit_jakarta],MATCH(Table4[[#This Row],[Moda]],param!$A$2:$A$6,0)),INDEX(Table3[limit_non_jakarta],MATCH(Table4[[#This Row],[Moda]],param!$A$2:$A$6,0)))</f>
        <v>2</v>
      </c>
    </row>
    <row r="150" spans="1:8" x14ac:dyDescent="0.25">
      <c r="A150" t="s">
        <v>13</v>
      </c>
      <c r="B150" t="s">
        <v>41</v>
      </c>
      <c r="C150" t="s">
        <v>67</v>
      </c>
      <c r="D150" s="12">
        <f>INDEX(distances!$B$2:$AF$32,MATCH(A150,distances!$A$2:$A$32,0),MATCH(B150,distances!$B$1:$AF$1,0))</f>
        <v>72</v>
      </c>
      <c r="E150" s="2">
        <f>INDEX(param!$L$2:$L$6,MATCH(Table4[[#This Row],[Moda]],param!$A$2:$A$6,0))</f>
        <v>11000</v>
      </c>
      <c r="F150" s="2">
        <f>INDEX(param!$M$2:$M$6,MATCH(Table4[[#This Row],[Moda]],param!$A$2:$A$6,0))+(INDEX(param!$N$2:$N$6,MATCH(Table4[[#This Row],[Moda]],param!$A$2:$A$6,0))*Table4[[#This Row],[jarak]])</f>
        <v>40082000</v>
      </c>
      <c r="G150" s="1">
        <f>INDEX(param!$K$2:$K$6,MATCH(Table4[[#This Row],[Moda]],param!$A$2:$A$6,0))</f>
        <v>90</v>
      </c>
      <c r="H150" s="1">
        <f>IF(Table4[[#This Row],[Asal]]="A",INDEX(Table3[limit_jakarta],MATCH(Table4[[#This Row],[Moda]],param!$A$2:$A$6,0)),INDEX(Table3[limit_non_jakarta],MATCH(Table4[[#This Row],[Moda]],param!$A$2:$A$6,0)))</f>
        <v>2</v>
      </c>
    </row>
    <row r="151" spans="1:8" x14ac:dyDescent="0.25">
      <c r="A151" s="9" t="s">
        <v>13</v>
      </c>
      <c r="B151" s="9" t="s">
        <v>42</v>
      </c>
      <c r="C151" t="s">
        <v>67</v>
      </c>
      <c r="D151" s="18">
        <f>INDEX(distances!$B$2:$AF$32,MATCH(A151,distances!$A$2:$A$32,0),MATCH(B151,distances!$B$1:$AF$1,0))</f>
        <v>174</v>
      </c>
      <c r="E151" s="10">
        <f>INDEX(param!$L$2:$L$6,MATCH(Table4[[#This Row],[Moda]],param!$A$2:$A$6,0))</f>
        <v>11000</v>
      </c>
      <c r="F151" s="10">
        <f>INDEX(param!$M$2:$M$6,MATCH(Table4[[#This Row],[Moda]],param!$A$2:$A$6,0))+(INDEX(param!$N$2:$N$6,MATCH(Table4[[#This Row],[Moda]],param!$A$2:$A$6,0))*Table4[[#This Row],[jarak]])</f>
        <v>40184000</v>
      </c>
      <c r="G151" s="11">
        <f>INDEX(param!$K$2:$K$6,MATCH(Table4[[#This Row],[Moda]],param!$A$2:$A$6,0))</f>
        <v>90</v>
      </c>
      <c r="H151" s="1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E4" sqref="E4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2021-06-08T12:06:30Z</dcterms:modified>
</cp:coreProperties>
</file>