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A743375-500D-43D7-B1F3-D275A230386D}" xr6:coauthVersionLast="46" xr6:coauthVersionMax="46" xr10:uidLastSave="{00000000-0000-0000-0000-000000000000}"/>
  <bookViews>
    <workbookView xWindow="0" yWindow="0" windowWidth="20490" windowHeight="10920" activeTab="4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2" l="1"/>
  <c r="D43" i="2"/>
  <c r="D44" i="2"/>
  <c r="D45" i="2"/>
  <c r="D46" i="2"/>
  <c r="D47" i="2"/>
  <c r="D48" i="2"/>
  <c r="D49" i="2"/>
  <c r="F49" i="2" s="1"/>
  <c r="D50" i="2"/>
  <c r="D51" i="2"/>
  <c r="E42" i="2"/>
  <c r="E43" i="2"/>
  <c r="E44" i="2"/>
  <c r="E45" i="2"/>
  <c r="E46" i="2"/>
  <c r="E47" i="2"/>
  <c r="E48" i="2"/>
  <c r="E49" i="2"/>
  <c r="E50" i="2"/>
  <c r="E51" i="2"/>
  <c r="F42" i="2"/>
  <c r="F43" i="2"/>
  <c r="F44" i="2"/>
  <c r="F45" i="2"/>
  <c r="F46" i="2"/>
  <c r="F47" i="2"/>
  <c r="F48" i="2"/>
  <c r="F50" i="2"/>
  <c r="F51" i="2"/>
  <c r="G42" i="2"/>
  <c r="G43" i="2"/>
  <c r="G44" i="2"/>
  <c r="G45" i="2"/>
  <c r="G46" i="2"/>
  <c r="G47" i="2"/>
  <c r="G48" i="2"/>
  <c r="G49" i="2"/>
  <c r="G50" i="2"/>
  <c r="G51" i="2"/>
  <c r="H42" i="2"/>
  <c r="H43" i="2"/>
  <c r="H44" i="2"/>
  <c r="H45" i="2"/>
  <c r="H46" i="2"/>
  <c r="H47" i="2"/>
  <c r="H48" i="2"/>
  <c r="H49" i="2"/>
  <c r="H50" i="2"/>
  <c r="H51" i="2"/>
  <c r="D32" i="2"/>
  <c r="D33" i="2"/>
  <c r="D34" i="2"/>
  <c r="D35" i="2"/>
  <c r="D36" i="2"/>
  <c r="F36" i="2" s="1"/>
  <c r="D37" i="2"/>
  <c r="D38" i="2"/>
  <c r="D39" i="2"/>
  <c r="F39" i="2" s="1"/>
  <c r="D40" i="2"/>
  <c r="D41" i="2"/>
  <c r="E32" i="2"/>
  <c r="E33" i="2"/>
  <c r="E34" i="2"/>
  <c r="E35" i="2"/>
  <c r="E36" i="2"/>
  <c r="E37" i="2"/>
  <c r="E38" i="2"/>
  <c r="E39" i="2"/>
  <c r="E40" i="2"/>
  <c r="E41" i="2"/>
  <c r="F32" i="2"/>
  <c r="F33" i="2"/>
  <c r="F34" i="2"/>
  <c r="F35" i="2"/>
  <c r="F37" i="2"/>
  <c r="F38" i="2"/>
  <c r="F40" i="2"/>
  <c r="F41" i="2"/>
  <c r="G32" i="2"/>
  <c r="G33" i="2"/>
  <c r="G34" i="2"/>
  <c r="G35" i="2"/>
  <c r="G36" i="2"/>
  <c r="G37" i="2"/>
  <c r="G38" i="2"/>
  <c r="G39" i="2"/>
  <c r="G40" i="2"/>
  <c r="G4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3" i="2"/>
  <c r="G11" i="2"/>
  <c r="G4" i="2"/>
  <c r="G5" i="2"/>
  <c r="G6" i="2"/>
  <c r="G7" i="2"/>
  <c r="G8" i="2"/>
  <c r="G9" i="2"/>
  <c r="G2" i="2"/>
  <c r="G10" i="2"/>
  <c r="G27" i="2"/>
  <c r="G28" i="2"/>
  <c r="G29" i="2"/>
  <c r="G22" i="2"/>
  <c r="G30" i="2"/>
  <c r="G23" i="2"/>
  <c r="G31" i="2"/>
  <c r="G24" i="2"/>
  <c r="G25" i="2"/>
  <c r="G26" i="2"/>
  <c r="L6" i="5"/>
  <c r="M6" i="5"/>
  <c r="N6" i="5"/>
  <c r="L5" i="5"/>
  <c r="M5" i="5"/>
  <c r="N5" i="5"/>
  <c r="M2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7" i="2" l="1"/>
  <c r="F11" i="2"/>
  <c r="F10" i="2"/>
  <c r="F2" i="2"/>
  <c r="F3" i="2"/>
  <c r="F8" i="2"/>
  <c r="L2" i="5"/>
  <c r="N2" i="5"/>
  <c r="F6" i="2" s="1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F28" i="2" l="1"/>
  <c r="F22" i="2"/>
  <c r="F26" i="2"/>
  <c r="F31" i="2"/>
  <c r="F27" i="2"/>
  <c r="F25" i="2"/>
  <c r="F24" i="2"/>
  <c r="F29" i="2"/>
  <c r="F30" i="2"/>
  <c r="F23" i="2"/>
  <c r="F13" i="2"/>
  <c r="F15" i="2"/>
  <c r="F14" i="2"/>
  <c r="F17" i="2"/>
  <c r="F12" i="2"/>
  <c r="F20" i="2"/>
  <c r="F18" i="2"/>
  <c r="F21" i="2"/>
  <c r="F19" i="2"/>
  <c r="F16" i="2"/>
  <c r="E26" i="2"/>
  <c r="E30" i="2"/>
  <c r="E29" i="2"/>
  <c r="E23" i="2"/>
  <c r="E22" i="2"/>
  <c r="E31" i="2"/>
  <c r="E28" i="2"/>
  <c r="E24" i="2"/>
  <c r="E25" i="2"/>
  <c r="E27" i="2"/>
  <c r="E16" i="2"/>
  <c r="E18" i="2"/>
  <c r="E17" i="2"/>
  <c r="E19" i="2"/>
  <c r="E12" i="2"/>
  <c r="E20" i="2"/>
  <c r="E14" i="2"/>
  <c r="E13" i="2"/>
  <c r="E15" i="2"/>
  <c r="E21" i="2"/>
  <c r="F9" i="2"/>
  <c r="F4" i="2"/>
  <c r="F5" i="2"/>
  <c r="E4" i="2"/>
  <c r="E5" i="2"/>
  <c r="E7" i="2"/>
  <c r="E9" i="2"/>
  <c r="E8" i="2"/>
  <c r="E3" i="2"/>
  <c r="E2" i="2"/>
  <c r="E6" i="2"/>
  <c r="E11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<sst xmlns="http://schemas.openxmlformats.org/spreadsheetml/2006/main" count="247" uniqueCount="61">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</sst>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6" totalsRowShown="0">
  <autoFilter ref="A1:P6" xr:uid="{30369484-2608-49C8-962F-09350151283F}"/>
  <tableColumns count="16">
    <tableColumn id="2" xr3:uid="{C7BF1CBD-9EE0-49CD-B73A-EE4053F39950}" name="type"/>
    <tableColumn id="4" xr3:uid="{0F86334C-9AD3-49B6-A73B-F8A3B2937436}" name="CT_cost" dataDxfId="22"/>
    <tableColumn id="7" xr3:uid="{18477B85-F7ED-4CA7-AD0D-93C31C24455A}" name="BM_ARRV" dataDxfId="21"/>
    <tableColumn id="8" xr3:uid="{E9DB72CE-AA9B-4296-AD71-F3DD2E9DD547}" name="BM_PICK_PETI" dataDxfId="20"/>
    <tableColumn id="9" xr3:uid="{0C86DD02-24F5-4430-9334-AA0A5C8F0713}" name="BM_PICK_TRIP" dataDxfId="19"/>
    <tableColumn id="10" xr3:uid="{2C6A67D3-CE98-4F7E-9CD9-790456C15EAE}" name="AKOM_TRIP" dataDxfId="18"/>
    <tableColumn id="12" xr3:uid="{A4F71952-6BC4-473C-A019-91B70E1E7DBB}" name="BBM_TRIP" dataDxfId="17"/>
    <tableColumn id="13" xr3:uid="{260B6533-EC1F-4057-8C10-462D0D937B29}" name="PDDN_TRIP" dataDxfId="16"/>
    <tableColumn id="14" xr3:uid="{E9758C6E-5406-442A-A0A0-F76B8117EED6}" name="KAWAL_TRIP" dataDxfId="15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51" totalsRowShown="0" headerRowDxfId="8" headerRowBorderDxfId="7" tableBorderDxfId="6">
  <autoFilter ref="A1:H5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5">
      <calculatedColumnFormula>INDEX(distances!$B$2:$L$12,MATCH(A2,distances!$A$2:$A$12,0),MATCH(B2,distances!$B$1:$L$1,0))</calculatedColumnFormula>
    </tableColumn>
    <tableColumn id="5" xr3:uid="{87FA69A4-3338-4C7D-B084-2227C32B89E5}" name="peti_cost" dataDxfId="4">
      <calculatedColumnFormula>INDEX(param!$L$2:$L$6,MATCH(Table4[[#This Row],[Moda]],param!$A$2:$A$6,0))</calculatedColumnFormula>
    </tableColumn>
    <tableColumn id="6" xr3:uid="{72C20E77-7E1E-4207-9B0C-A1AAA6268E74}" name="trip_cost" dataDxfId="3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1B792E4-21B5-4D18-B1B2-F2264858BEBF}" name="kapasitas" dataDxfId="2">
      <calculatedColumnFormula>INDEX(param!$K$2:$K$6,MATCH(Table4[[#This Row],[Moda]],param!$A$2:$A$6,0))</calculatedColumnFormula>
    </tableColumn>
    <tableColumn id="8" xr3:uid="{396F4F66-B16E-46BC-B93F-4C2784CE7FD3}" name="limit" dataDxfId="1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0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I12" sqref="I12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1583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87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14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172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75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84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69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158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86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77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2" sqref="B2:L12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12"/>
  <sheetViews>
    <sheetView topLeftCell="F1" workbookViewId="0">
      <selection activeCell="P5" sqref="P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59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60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  <c r="F1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51"/>
  <sheetViews>
    <sheetView topLeftCell="A43" workbookViewId="0">
      <selection activeCell="C51" sqref="C5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40596000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40470000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40638000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40094000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40560000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40752000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40878000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40860000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40366000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40270000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INDEX(param!$L$2:$L$6,MATCH(Table4[[#This Row],[Moda]],param!$A$2:$A$6,0))</f>
        <v>60000</v>
      </c>
      <c r="F12" s="2">
        <f>INDEX(param!$M$2:$M$6,MATCH(Table4[[#This Row],[Moda]],param!$A$2:$A$6,0))+(INDEX(param!$N$2:$N$6,MATCH(Table4[[#This Row],[Moda]],param!$A$2:$A$6,0))*Table4[[#This Row],[jarak]])</f>
        <v>47298000</v>
      </c>
      <c r="G12">
        <f>INDEX(param!$K$2:$K$6,MATCH(Table4[[#This Row],[Moda]],param!$A$2:$A$6,0))</f>
        <v>72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INDEX(param!$L$2:$L$6,MATCH(Table4[[#This Row],[Moda]],param!$A$2:$A$6,0))</f>
        <v>60000</v>
      </c>
      <c r="F13" s="2">
        <f>INDEX(param!$M$2:$M$6,MATCH(Table4[[#This Row],[Moda]],param!$A$2:$A$6,0))+(INDEX(param!$N$2:$N$6,MATCH(Table4[[#This Row],[Moda]],param!$A$2:$A$6,0))*Table4[[#This Row],[jarak]])</f>
        <v>47235000</v>
      </c>
      <c r="G13">
        <f>INDEX(param!$K$2:$K$6,MATCH(Table4[[#This Row],[Moda]],param!$A$2:$A$6,0))</f>
        <v>72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INDEX(param!$L$2:$L$6,MATCH(Table4[[#This Row],[Moda]],param!$A$2:$A$6,0))</f>
        <v>60000</v>
      </c>
      <c r="F14" s="2">
        <f>INDEX(param!$M$2:$M$6,MATCH(Table4[[#This Row],[Moda]],param!$A$2:$A$6,0))+(INDEX(param!$N$2:$N$6,MATCH(Table4[[#This Row],[Moda]],param!$A$2:$A$6,0))*Table4[[#This Row],[jarak]])</f>
        <v>47319000</v>
      </c>
      <c r="G14">
        <f>INDEX(param!$K$2:$K$6,MATCH(Table4[[#This Row],[Moda]],param!$A$2:$A$6,0))</f>
        <v>72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INDEX(param!$L$2:$L$6,MATCH(Table4[[#This Row],[Moda]],param!$A$2:$A$6,0))</f>
        <v>60000</v>
      </c>
      <c r="F15" s="2">
        <f>INDEX(param!$M$2:$M$6,MATCH(Table4[[#This Row],[Moda]],param!$A$2:$A$6,0))+(INDEX(param!$N$2:$N$6,MATCH(Table4[[#This Row],[Moda]],param!$A$2:$A$6,0))*Table4[[#This Row],[jarak]])</f>
        <v>47047000</v>
      </c>
      <c r="G15">
        <f>INDEX(param!$K$2:$K$6,MATCH(Table4[[#This Row],[Moda]],param!$A$2:$A$6,0))</f>
        <v>72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INDEX(param!$L$2:$L$6,MATCH(Table4[[#This Row],[Moda]],param!$A$2:$A$6,0))</f>
        <v>60000</v>
      </c>
      <c r="F16" s="2">
        <f>INDEX(param!$M$2:$M$6,MATCH(Table4[[#This Row],[Moda]],param!$A$2:$A$6,0))+(INDEX(param!$N$2:$N$6,MATCH(Table4[[#This Row],[Moda]],param!$A$2:$A$6,0))*Table4[[#This Row],[jarak]])</f>
        <v>47280000</v>
      </c>
      <c r="G16">
        <f>INDEX(param!$K$2:$K$6,MATCH(Table4[[#This Row],[Moda]],param!$A$2:$A$6,0))</f>
        <v>72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INDEX(param!$L$2:$L$6,MATCH(Table4[[#This Row],[Moda]],param!$A$2:$A$6,0))</f>
        <v>60000</v>
      </c>
      <c r="F17" s="2">
        <f>INDEX(param!$M$2:$M$6,MATCH(Table4[[#This Row],[Moda]],param!$A$2:$A$6,0))+(INDEX(param!$N$2:$N$6,MATCH(Table4[[#This Row],[Moda]],param!$A$2:$A$6,0))*Table4[[#This Row],[jarak]])</f>
        <v>47376000</v>
      </c>
      <c r="G17">
        <f>INDEX(param!$K$2:$K$6,MATCH(Table4[[#This Row],[Moda]],param!$A$2:$A$6,0))</f>
        <v>72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INDEX(param!$L$2:$L$6,MATCH(Table4[[#This Row],[Moda]],param!$A$2:$A$6,0))</f>
        <v>60000</v>
      </c>
      <c r="F18" s="2">
        <f>INDEX(param!$M$2:$M$6,MATCH(Table4[[#This Row],[Moda]],param!$A$2:$A$6,0))+(INDEX(param!$N$2:$N$6,MATCH(Table4[[#This Row],[Moda]],param!$A$2:$A$6,0))*Table4[[#This Row],[jarak]])</f>
        <v>47439000</v>
      </c>
      <c r="G18">
        <f>INDEX(param!$K$2:$K$6,MATCH(Table4[[#This Row],[Moda]],param!$A$2:$A$6,0))</f>
        <v>72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INDEX(param!$L$2:$L$6,MATCH(Table4[[#This Row],[Moda]],param!$A$2:$A$6,0))</f>
        <v>60000</v>
      </c>
      <c r="F19" s="2">
        <f>INDEX(param!$M$2:$M$6,MATCH(Table4[[#This Row],[Moda]],param!$A$2:$A$6,0))+(INDEX(param!$N$2:$N$6,MATCH(Table4[[#This Row],[Moda]],param!$A$2:$A$6,0))*Table4[[#This Row],[jarak]])</f>
        <v>47430000</v>
      </c>
      <c r="G19">
        <f>INDEX(param!$K$2:$K$6,MATCH(Table4[[#This Row],[Moda]],param!$A$2:$A$6,0))</f>
        <v>72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INDEX(param!$L$2:$L$6,MATCH(Table4[[#This Row],[Moda]],param!$A$2:$A$6,0))</f>
        <v>60000</v>
      </c>
      <c r="F20" s="2">
        <f>INDEX(param!$M$2:$M$6,MATCH(Table4[[#This Row],[Moda]],param!$A$2:$A$6,0))+(INDEX(param!$N$2:$N$6,MATCH(Table4[[#This Row],[Moda]],param!$A$2:$A$6,0))*Table4[[#This Row],[jarak]])</f>
        <v>47183000</v>
      </c>
      <c r="G20">
        <f>INDEX(param!$K$2:$K$6,MATCH(Table4[[#This Row],[Moda]],param!$A$2:$A$6,0))</f>
        <v>72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INDEX(param!$L$2:$L$6,MATCH(Table4[[#This Row],[Moda]],param!$A$2:$A$6,0))</f>
        <v>60000</v>
      </c>
      <c r="F21" s="2">
        <f>INDEX(param!$M$2:$M$6,MATCH(Table4[[#This Row],[Moda]],param!$A$2:$A$6,0))+(INDEX(param!$N$2:$N$6,MATCH(Table4[[#This Row],[Moda]],param!$A$2:$A$6,0))*Table4[[#This Row],[jarak]])</f>
        <v>47135000</v>
      </c>
      <c r="G21">
        <f>INDEX(param!$K$2:$K$6,MATCH(Table4[[#This Row],[Moda]],param!$A$2:$A$6,0))</f>
        <v>72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11</v>
      </c>
      <c r="B32" t="s">
        <v>13</v>
      </c>
      <c r="C32" t="s">
        <v>59</v>
      </c>
      <c r="D32" s="1">
        <f>INDEX(distances!$B$2:$L$12,MATCH(A32,distances!$A$2:$A$12,0),MATCH(B32,distances!$B$1:$L$1,0))</f>
        <v>298</v>
      </c>
      <c r="E32" s="2">
        <f>INDEX(param!$L$2:$L$6,MATCH(Table4[[#This Row],[Moda]],param!$A$2:$A$6,0))</f>
        <v>6000</v>
      </c>
      <c r="F32" s="2">
        <f>INDEX(param!$M$2:$M$6,MATCH(Table4[[#This Row],[Moda]],param!$A$2:$A$6,0))+(INDEX(param!$N$2:$N$6,MATCH(Table4[[#This Row],[Moda]],param!$A$2:$A$6,0))*Table4[[#This Row],[jarak]])</f>
        <v>47410000</v>
      </c>
      <c r="G32" s="1">
        <f>INDEX(param!$K$2:$K$6,MATCH(Table4[[#This Row],[Moda]],param!$A$2:$A$6,0))</f>
        <v>130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11</v>
      </c>
      <c r="B33" t="s">
        <v>14</v>
      </c>
      <c r="C33" t="s">
        <v>59</v>
      </c>
      <c r="D33" s="1">
        <f>INDEX(distances!$B$2:$L$12,MATCH(A33,distances!$A$2:$A$12,0),MATCH(B33,distances!$B$1:$L$1,0))</f>
        <v>235</v>
      </c>
      <c r="E33" s="2">
        <f>INDEX(param!$L$2:$L$6,MATCH(Table4[[#This Row],[Moda]],param!$A$2:$A$6,0))</f>
        <v>6000</v>
      </c>
      <c r="F33" s="2">
        <f>INDEX(param!$M$2:$M$6,MATCH(Table4[[#This Row],[Moda]],param!$A$2:$A$6,0))+(INDEX(param!$N$2:$N$6,MATCH(Table4[[#This Row],[Moda]],param!$A$2:$A$6,0))*Table4[[#This Row],[jarak]])</f>
        <v>44575000</v>
      </c>
      <c r="G33" s="1">
        <f>INDEX(param!$K$2:$K$6,MATCH(Table4[[#This Row],[Moda]],param!$A$2:$A$6,0))</f>
        <v>130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11</v>
      </c>
      <c r="B34" t="s">
        <v>15</v>
      </c>
      <c r="C34" t="s">
        <v>59</v>
      </c>
      <c r="D34" s="1">
        <f>INDEX(distances!$B$2:$L$12,MATCH(A34,distances!$A$2:$A$12,0),MATCH(B34,distances!$B$1:$L$1,0))</f>
        <v>319</v>
      </c>
      <c r="E34" s="2">
        <f>INDEX(param!$L$2:$L$6,MATCH(Table4[[#This Row],[Moda]],param!$A$2:$A$6,0))</f>
        <v>6000</v>
      </c>
      <c r="F34" s="2">
        <f>INDEX(param!$M$2:$M$6,MATCH(Table4[[#This Row],[Moda]],param!$A$2:$A$6,0))+(INDEX(param!$N$2:$N$6,MATCH(Table4[[#This Row],[Moda]],param!$A$2:$A$6,0))*Table4[[#This Row],[jarak]])</f>
        <v>48355000</v>
      </c>
      <c r="G34" s="1">
        <f>INDEX(param!$K$2:$K$6,MATCH(Table4[[#This Row],[Moda]],param!$A$2:$A$6,0))</f>
        <v>130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11</v>
      </c>
      <c r="B35" t="s">
        <v>16</v>
      </c>
      <c r="C35" t="s">
        <v>59</v>
      </c>
      <c r="D35" s="1">
        <f>INDEX(distances!$B$2:$L$12,MATCH(A35,distances!$A$2:$A$12,0),MATCH(B35,distances!$B$1:$L$1,0))</f>
        <v>47</v>
      </c>
      <c r="E35" s="2">
        <f>INDEX(param!$L$2:$L$6,MATCH(Table4[[#This Row],[Moda]],param!$A$2:$A$6,0))</f>
        <v>6000</v>
      </c>
      <c r="F35" s="2">
        <f>INDEX(param!$M$2:$M$6,MATCH(Table4[[#This Row],[Moda]],param!$A$2:$A$6,0))+(INDEX(param!$N$2:$N$6,MATCH(Table4[[#This Row],[Moda]],param!$A$2:$A$6,0))*Table4[[#This Row],[jarak]])</f>
        <v>36115000</v>
      </c>
      <c r="G35" s="1">
        <f>INDEX(param!$K$2:$K$6,MATCH(Table4[[#This Row],[Moda]],param!$A$2:$A$6,0))</f>
        <v>130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11</v>
      </c>
      <c r="B36" t="s">
        <v>17</v>
      </c>
      <c r="C36" t="s">
        <v>59</v>
      </c>
      <c r="D36" s="1">
        <f>INDEX(distances!$B$2:$L$12,MATCH(A36,distances!$A$2:$A$12,0),MATCH(B36,distances!$B$1:$L$1,0))</f>
        <v>280</v>
      </c>
      <c r="E36" s="2">
        <f>INDEX(param!$L$2:$L$6,MATCH(Table4[[#This Row],[Moda]],param!$A$2:$A$6,0))</f>
        <v>6000</v>
      </c>
      <c r="F36" s="2">
        <f>INDEX(param!$M$2:$M$6,MATCH(Table4[[#This Row],[Moda]],param!$A$2:$A$6,0))+(INDEX(param!$N$2:$N$6,MATCH(Table4[[#This Row],[Moda]],param!$A$2:$A$6,0))*Table4[[#This Row],[jarak]])</f>
        <v>46600000</v>
      </c>
      <c r="G36" s="1">
        <f>INDEX(param!$K$2:$K$6,MATCH(Table4[[#This Row],[Moda]],param!$A$2:$A$6,0))</f>
        <v>130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11</v>
      </c>
      <c r="B37" t="s">
        <v>39</v>
      </c>
      <c r="C37" t="s">
        <v>59</v>
      </c>
      <c r="D37" s="1">
        <f>INDEX(distances!$B$2:$L$12,MATCH(A37,distances!$A$2:$A$12,0),MATCH(B37,distances!$B$1:$L$1,0))</f>
        <v>376</v>
      </c>
      <c r="E37" s="2">
        <f>INDEX(param!$L$2:$L$6,MATCH(Table4[[#This Row],[Moda]],param!$A$2:$A$6,0))</f>
        <v>6000</v>
      </c>
      <c r="F37" s="2">
        <f>INDEX(param!$M$2:$M$6,MATCH(Table4[[#This Row],[Moda]],param!$A$2:$A$6,0))+(INDEX(param!$N$2:$N$6,MATCH(Table4[[#This Row],[Moda]],param!$A$2:$A$6,0))*Table4[[#This Row],[jarak]])</f>
        <v>50920000</v>
      </c>
      <c r="G37" s="1">
        <f>INDEX(param!$K$2:$K$6,MATCH(Table4[[#This Row],[Moda]],param!$A$2:$A$6,0))</f>
        <v>130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11</v>
      </c>
      <c r="B38" t="s">
        <v>40</v>
      </c>
      <c r="C38" t="s">
        <v>59</v>
      </c>
      <c r="D38" s="1">
        <f>INDEX(distances!$B$2:$L$12,MATCH(A38,distances!$A$2:$A$12,0),MATCH(B38,distances!$B$1:$L$1,0))</f>
        <v>439</v>
      </c>
      <c r="E38" s="2">
        <f>INDEX(param!$L$2:$L$6,MATCH(Table4[[#This Row],[Moda]],param!$A$2:$A$6,0))</f>
        <v>6000</v>
      </c>
      <c r="F38" s="2">
        <f>INDEX(param!$M$2:$M$6,MATCH(Table4[[#This Row],[Moda]],param!$A$2:$A$6,0))+(INDEX(param!$N$2:$N$6,MATCH(Table4[[#This Row],[Moda]],param!$A$2:$A$6,0))*Table4[[#This Row],[jarak]])</f>
        <v>53755000</v>
      </c>
      <c r="G38" s="1">
        <f>INDEX(param!$K$2:$K$6,MATCH(Table4[[#This Row],[Moda]],param!$A$2:$A$6,0))</f>
        <v>130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11</v>
      </c>
      <c r="B39" t="s">
        <v>41</v>
      </c>
      <c r="C39" t="s">
        <v>59</v>
      </c>
      <c r="D39" s="1">
        <f>INDEX(distances!$B$2:$L$12,MATCH(A39,distances!$A$2:$A$12,0),MATCH(B39,distances!$B$1:$L$1,0))</f>
        <v>430</v>
      </c>
      <c r="E39" s="2">
        <f>INDEX(param!$L$2:$L$6,MATCH(Table4[[#This Row],[Moda]],param!$A$2:$A$6,0))</f>
        <v>6000</v>
      </c>
      <c r="F39" s="2">
        <f>INDEX(param!$M$2:$M$6,MATCH(Table4[[#This Row],[Moda]],param!$A$2:$A$6,0))+(INDEX(param!$N$2:$N$6,MATCH(Table4[[#This Row],[Moda]],param!$A$2:$A$6,0))*Table4[[#This Row],[jarak]])</f>
        <v>53350000</v>
      </c>
      <c r="G39" s="1">
        <f>INDEX(param!$K$2:$K$6,MATCH(Table4[[#This Row],[Moda]],param!$A$2:$A$6,0))</f>
        <v>130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11</v>
      </c>
      <c r="B40" t="s">
        <v>42</v>
      </c>
      <c r="C40" t="s">
        <v>59</v>
      </c>
      <c r="D40" s="1">
        <f>INDEX(distances!$B$2:$L$12,MATCH(A40,distances!$A$2:$A$12,0),MATCH(B40,distances!$B$1:$L$1,0))</f>
        <v>183</v>
      </c>
      <c r="E40" s="2">
        <f>INDEX(param!$L$2:$L$6,MATCH(Table4[[#This Row],[Moda]],param!$A$2:$A$6,0))</f>
        <v>6000</v>
      </c>
      <c r="F40" s="2">
        <f>INDEX(param!$M$2:$M$6,MATCH(Table4[[#This Row],[Moda]],param!$A$2:$A$6,0))+(INDEX(param!$N$2:$N$6,MATCH(Table4[[#This Row],[Moda]],param!$A$2:$A$6,0))*Table4[[#This Row],[jarak]])</f>
        <v>42235000</v>
      </c>
      <c r="G40" s="1">
        <f>INDEX(param!$K$2:$K$6,MATCH(Table4[[#This Row],[Moda]],param!$A$2:$A$6,0))</f>
        <v>130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11</v>
      </c>
      <c r="B41" t="s">
        <v>43</v>
      </c>
      <c r="C41" t="s">
        <v>59</v>
      </c>
      <c r="D41" s="1">
        <f>INDEX(distances!$B$2:$L$12,MATCH(A41,distances!$A$2:$A$12,0),MATCH(B41,distances!$B$1:$L$1,0))</f>
        <v>135</v>
      </c>
      <c r="E41" s="2">
        <f>INDEX(param!$L$2:$L$6,MATCH(Table4[[#This Row],[Moda]],param!$A$2:$A$6,0))</f>
        <v>6000</v>
      </c>
      <c r="F41" s="2">
        <f>INDEX(param!$M$2:$M$6,MATCH(Table4[[#This Row],[Moda]],param!$A$2:$A$6,0))+(INDEX(param!$N$2:$N$6,MATCH(Table4[[#This Row],[Moda]],param!$A$2:$A$6,0))*Table4[[#This Row],[jarak]])</f>
        <v>40075000</v>
      </c>
      <c r="G41" s="1">
        <f>INDEX(param!$K$2:$K$6,MATCH(Table4[[#This Row],[Moda]],param!$A$2:$A$6,0))</f>
        <v>130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11</v>
      </c>
      <c r="B42" t="s">
        <v>13</v>
      </c>
      <c r="C42" t="s">
        <v>60</v>
      </c>
      <c r="D42" s="1">
        <f>INDEX(distances!$B$2:$L$12,MATCH(A42,distances!$A$2:$A$12,0),MATCH(B42,distances!$B$1:$L$1,0))</f>
        <v>298</v>
      </c>
      <c r="E42" s="2">
        <f>INDEX(param!$L$2:$L$6,MATCH(Table4[[#This Row],[Moda]],param!$A$2:$A$6,0))</f>
        <v>11000</v>
      </c>
      <c r="F42" s="2">
        <f>INDEX(param!$M$2:$M$6,MATCH(Table4[[#This Row],[Moda]],param!$A$2:$A$6,0))+(INDEX(param!$N$2:$N$6,MATCH(Table4[[#This Row],[Moda]],param!$A$2:$A$6,0))*Table4[[#This Row],[jarak]])</f>
        <v>40308000</v>
      </c>
      <c r="G42" s="1">
        <f>INDEX(param!$K$2:$K$6,MATCH(Table4[[#This Row],[Moda]],param!$A$2:$A$6,0))</f>
        <v>90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11</v>
      </c>
      <c r="B43" t="s">
        <v>14</v>
      </c>
      <c r="C43" t="s">
        <v>60</v>
      </c>
      <c r="D43" s="1">
        <f>INDEX(distances!$B$2:$L$12,MATCH(A43,distances!$A$2:$A$12,0),MATCH(B43,distances!$B$1:$L$1,0))</f>
        <v>235</v>
      </c>
      <c r="E43" s="2">
        <f>INDEX(param!$L$2:$L$6,MATCH(Table4[[#This Row],[Moda]],param!$A$2:$A$6,0))</f>
        <v>11000</v>
      </c>
      <c r="F43" s="2">
        <f>INDEX(param!$M$2:$M$6,MATCH(Table4[[#This Row],[Moda]],param!$A$2:$A$6,0))+(INDEX(param!$N$2:$N$6,MATCH(Table4[[#This Row],[Moda]],param!$A$2:$A$6,0))*Table4[[#This Row],[jarak]])</f>
        <v>40245000</v>
      </c>
      <c r="G43" s="1">
        <f>INDEX(param!$K$2:$K$6,MATCH(Table4[[#This Row],[Moda]],param!$A$2:$A$6,0))</f>
        <v>90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11</v>
      </c>
      <c r="B44" t="s">
        <v>15</v>
      </c>
      <c r="C44" t="s">
        <v>60</v>
      </c>
      <c r="D44" s="1">
        <f>INDEX(distances!$B$2:$L$12,MATCH(A44,distances!$A$2:$A$12,0),MATCH(B44,distances!$B$1:$L$1,0))</f>
        <v>319</v>
      </c>
      <c r="E44" s="2">
        <f>INDEX(param!$L$2:$L$6,MATCH(Table4[[#This Row],[Moda]],param!$A$2:$A$6,0))</f>
        <v>11000</v>
      </c>
      <c r="F44" s="2">
        <f>INDEX(param!$M$2:$M$6,MATCH(Table4[[#This Row],[Moda]],param!$A$2:$A$6,0))+(INDEX(param!$N$2:$N$6,MATCH(Table4[[#This Row],[Moda]],param!$A$2:$A$6,0))*Table4[[#This Row],[jarak]])</f>
        <v>40329000</v>
      </c>
      <c r="G44" s="1">
        <f>INDEX(param!$K$2:$K$6,MATCH(Table4[[#This Row],[Moda]],param!$A$2:$A$6,0))</f>
        <v>90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11</v>
      </c>
      <c r="B45" t="s">
        <v>16</v>
      </c>
      <c r="C45" t="s">
        <v>60</v>
      </c>
      <c r="D45" s="1">
        <f>INDEX(distances!$B$2:$L$12,MATCH(A45,distances!$A$2:$A$12,0),MATCH(B45,distances!$B$1:$L$1,0))</f>
        <v>47</v>
      </c>
      <c r="E45" s="2">
        <f>INDEX(param!$L$2:$L$6,MATCH(Table4[[#This Row],[Moda]],param!$A$2:$A$6,0))</f>
        <v>11000</v>
      </c>
      <c r="F45" s="2">
        <f>INDEX(param!$M$2:$M$6,MATCH(Table4[[#This Row],[Moda]],param!$A$2:$A$6,0))+(INDEX(param!$N$2:$N$6,MATCH(Table4[[#This Row],[Moda]],param!$A$2:$A$6,0))*Table4[[#This Row],[jarak]])</f>
        <v>40057000</v>
      </c>
      <c r="G45" s="1">
        <f>INDEX(param!$K$2:$K$6,MATCH(Table4[[#This Row],[Moda]],param!$A$2:$A$6,0))</f>
        <v>90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11</v>
      </c>
      <c r="B46" t="s">
        <v>17</v>
      </c>
      <c r="C46" t="s">
        <v>60</v>
      </c>
      <c r="D46" s="1">
        <f>INDEX(distances!$B$2:$L$12,MATCH(A46,distances!$A$2:$A$12,0),MATCH(B46,distances!$B$1:$L$1,0))</f>
        <v>280</v>
      </c>
      <c r="E46" s="2">
        <f>INDEX(param!$L$2:$L$6,MATCH(Table4[[#This Row],[Moda]],param!$A$2:$A$6,0))</f>
        <v>11000</v>
      </c>
      <c r="F46" s="2">
        <f>INDEX(param!$M$2:$M$6,MATCH(Table4[[#This Row],[Moda]],param!$A$2:$A$6,0))+(INDEX(param!$N$2:$N$6,MATCH(Table4[[#This Row],[Moda]],param!$A$2:$A$6,0))*Table4[[#This Row],[jarak]])</f>
        <v>40290000</v>
      </c>
      <c r="G46" s="1">
        <f>INDEX(param!$K$2:$K$6,MATCH(Table4[[#This Row],[Moda]],param!$A$2:$A$6,0))</f>
        <v>90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11</v>
      </c>
      <c r="B47" t="s">
        <v>39</v>
      </c>
      <c r="C47" t="s">
        <v>60</v>
      </c>
      <c r="D47" s="1">
        <f>INDEX(distances!$B$2:$L$12,MATCH(A47,distances!$A$2:$A$12,0),MATCH(B47,distances!$B$1:$L$1,0))</f>
        <v>376</v>
      </c>
      <c r="E47" s="2">
        <f>INDEX(param!$L$2:$L$6,MATCH(Table4[[#This Row],[Moda]],param!$A$2:$A$6,0))</f>
        <v>11000</v>
      </c>
      <c r="F47" s="2">
        <f>INDEX(param!$M$2:$M$6,MATCH(Table4[[#This Row],[Moda]],param!$A$2:$A$6,0))+(INDEX(param!$N$2:$N$6,MATCH(Table4[[#This Row],[Moda]],param!$A$2:$A$6,0))*Table4[[#This Row],[jarak]])</f>
        <v>40386000</v>
      </c>
      <c r="G47" s="1">
        <f>INDEX(param!$K$2:$K$6,MATCH(Table4[[#This Row],[Moda]],param!$A$2:$A$6,0))</f>
        <v>90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11</v>
      </c>
      <c r="B48" t="s">
        <v>40</v>
      </c>
      <c r="C48" t="s">
        <v>60</v>
      </c>
      <c r="D48" s="1">
        <f>INDEX(distances!$B$2:$L$12,MATCH(A48,distances!$A$2:$A$12,0),MATCH(B48,distances!$B$1:$L$1,0))</f>
        <v>439</v>
      </c>
      <c r="E48" s="2">
        <f>INDEX(param!$L$2:$L$6,MATCH(Table4[[#This Row],[Moda]],param!$A$2:$A$6,0))</f>
        <v>11000</v>
      </c>
      <c r="F48" s="2">
        <f>INDEX(param!$M$2:$M$6,MATCH(Table4[[#This Row],[Moda]],param!$A$2:$A$6,0))+(INDEX(param!$N$2:$N$6,MATCH(Table4[[#This Row],[Moda]],param!$A$2:$A$6,0))*Table4[[#This Row],[jarak]])</f>
        <v>40449000</v>
      </c>
      <c r="G48" s="1">
        <f>INDEX(param!$K$2:$K$6,MATCH(Table4[[#This Row],[Moda]],param!$A$2:$A$6,0))</f>
        <v>90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11</v>
      </c>
      <c r="B49" t="s">
        <v>41</v>
      </c>
      <c r="C49" t="s">
        <v>60</v>
      </c>
      <c r="D49" s="1">
        <f>INDEX(distances!$B$2:$L$12,MATCH(A49,distances!$A$2:$A$12,0),MATCH(B49,distances!$B$1:$L$1,0))</f>
        <v>430</v>
      </c>
      <c r="E49" s="2">
        <f>INDEX(param!$L$2:$L$6,MATCH(Table4[[#This Row],[Moda]],param!$A$2:$A$6,0))</f>
        <v>11000</v>
      </c>
      <c r="F49" s="2">
        <f>INDEX(param!$M$2:$M$6,MATCH(Table4[[#This Row],[Moda]],param!$A$2:$A$6,0))+(INDEX(param!$N$2:$N$6,MATCH(Table4[[#This Row],[Moda]],param!$A$2:$A$6,0))*Table4[[#This Row],[jarak]])</f>
        <v>40440000</v>
      </c>
      <c r="G49" s="1">
        <f>INDEX(param!$K$2:$K$6,MATCH(Table4[[#This Row],[Moda]],param!$A$2:$A$6,0))</f>
        <v>90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11</v>
      </c>
      <c r="B50" t="s">
        <v>42</v>
      </c>
      <c r="C50" t="s">
        <v>60</v>
      </c>
      <c r="D50" s="1">
        <f>INDEX(distances!$B$2:$L$12,MATCH(A50,distances!$A$2:$A$12,0),MATCH(B50,distances!$B$1:$L$1,0))</f>
        <v>183</v>
      </c>
      <c r="E50" s="2">
        <f>INDEX(param!$L$2:$L$6,MATCH(Table4[[#This Row],[Moda]],param!$A$2:$A$6,0))</f>
        <v>11000</v>
      </c>
      <c r="F50" s="2">
        <f>INDEX(param!$M$2:$M$6,MATCH(Table4[[#This Row],[Moda]],param!$A$2:$A$6,0))+(INDEX(param!$N$2:$N$6,MATCH(Table4[[#This Row],[Moda]],param!$A$2:$A$6,0))*Table4[[#This Row],[jarak]])</f>
        <v>40193000</v>
      </c>
      <c r="G50" s="1">
        <f>INDEX(param!$K$2:$K$6,MATCH(Table4[[#This Row],[Moda]],param!$A$2:$A$6,0))</f>
        <v>90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11</v>
      </c>
      <c r="B51" t="s">
        <v>43</v>
      </c>
      <c r="C51" t="s">
        <v>60</v>
      </c>
      <c r="D51" s="1">
        <f>INDEX(distances!$B$2:$L$12,MATCH(A51,distances!$A$2:$A$12,0),MATCH(B51,distances!$B$1:$L$1,0))</f>
        <v>135</v>
      </c>
      <c r="E51" s="2">
        <f>INDEX(param!$L$2:$L$6,MATCH(Table4[[#This Row],[Moda]],param!$A$2:$A$6,0))</f>
        <v>11000</v>
      </c>
      <c r="F51" s="2">
        <f>INDEX(param!$M$2:$M$6,MATCH(Table4[[#This Row],[Moda]],param!$A$2:$A$6,0))+(INDEX(param!$N$2:$N$6,MATCH(Table4[[#This Row],[Moda]],param!$A$2:$A$6,0))*Table4[[#This Row],[jarak]])</f>
        <v>40145000</v>
      </c>
      <c r="G51" s="1">
        <f>INDEX(param!$K$2:$K$6,MATCH(Table4[[#This Row],[Moda]],param!$A$2:$A$6,0))</f>
        <v>90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2021-06-03T12:40:54Z</dcterms:modified>
</cp:coreProperties>
</file>