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896C3AF6-8159-4AFF-9E80-512CDA688FF3}" xr6:coauthVersionLast="46" xr6:coauthVersionMax="46" xr10:uidLastSave="{00000000-0000-0000-0000-000000000000}"/>
  <bookViews>
    <workbookView xWindow="0" yWindow="0" windowWidth="20490" windowHeight="10920" firstSheet="1" activeTab="3" xr2:uid="{E18A145F-BAE8-4E1E-8EB2-101646E3D7A6}"/>
  </bookViews>
  <sheets>
    <sheet name="vertices" sheetId="1" r:id="rId1"/>
    <sheet name="distances" sheetId="6" r:id="rId2"/>
    <sheet name="param" sheetId="7" r:id="rId3"/>
    <sheet name="vehicles" sheetId="9" r:id="rId4"/>
    <sheet name="periods" sheetId="3" r:id="rId5"/>
    <sheet name="demands" sheetId="4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9" l="1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G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E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L2" i="7"/>
  <c r="L3" i="7"/>
  <c r="L4" i="7"/>
  <c r="L5" i="7"/>
  <c r="L6" i="7"/>
  <c r="M2" i="7"/>
  <c r="M3" i="7"/>
  <c r="M4" i="7"/>
  <c r="M5" i="7"/>
  <c r="M6" i="7"/>
  <c r="N2" i="7"/>
  <c r="N3" i="7"/>
  <c r="N4" i="7"/>
  <c r="N5" i="7"/>
  <c r="N6" i="7"/>
  <c r="B2" i="6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" i="4"/>
  <c r="D2" i="9" l="1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B3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A2" i="6" a="1"/>
  <c r="A2" i="6" s="1"/>
  <c r="B1" i="6" a="1"/>
  <c r="B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<sst xmlns="http://schemas.openxmlformats.org/spreadsheetml/2006/main" count="383" uniqueCount="58">
  <si>
    <t>id</t>
  </si>
  <si>
    <t>name</t>
  </si>
  <si>
    <t>type</t>
  </si>
  <si>
    <t>x</t>
  </si>
  <si>
    <t>y</t>
  </si>
  <si>
    <t>MAX</t>
  </si>
  <si>
    <t>h</t>
  </si>
  <si>
    <t>MIN</t>
  </si>
  <si>
    <t>START</t>
  </si>
  <si>
    <t>Q</t>
  </si>
  <si>
    <t>T</t>
  </si>
  <si>
    <t>start</t>
  </si>
  <si>
    <t>point</t>
  </si>
  <si>
    <t>A</t>
  </si>
  <si>
    <t>source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</si>
  <si>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</si>
  <si>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</si>
  <si>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</si>
  <si>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</si>
  <si>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</si>
  <si>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</si>
  <si>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</si>
  <si>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</si>
  <si>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</si>
  <si>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</si>
  <si>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</si>
  <si>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</si>
  <si>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</si>
  <si>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</si>
  <si>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</si>
  <si>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</si>
  <si>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</si>
  <si>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U</t>
  </si>
  <si>
    <t>CT_cost</t>
  </si>
  <si>
    <t>BM_ARRV</t>
  </si>
  <si>
    <t>BM_PICK_PETI</t>
  </si>
  <si>
    <t>BM_PICK_TRIP</t>
  </si>
  <si>
    <t>AKOM_TRIP</t>
  </si>
  <si>
    <t>BBM_TRIP</t>
  </si>
  <si>
    <t>PDDN_TRIP</t>
  </si>
  <si>
    <t>KAWAL_TRIP</t>
  </si>
  <si>
    <t>BBM_DIST</t>
  </si>
  <si>
    <t>kapasitas</t>
  </si>
  <si>
    <t>peti_cost</t>
  </si>
  <si>
    <t>trip_cost</t>
  </si>
  <si>
    <t>dist_cost</t>
  </si>
  <si>
    <t>limit_jakarta</t>
  </si>
  <si>
    <t>limit_non_jakarta</t>
  </si>
  <si>
    <t>TRUK</t>
  </si>
  <si>
    <t>KRTA</t>
  </si>
  <si>
    <t>KPNG</t>
  </si>
  <si>
    <t>limit</t>
  </si>
  <si>
    <t>jarak</t>
  </si>
  <si>
    <t>Moda</t>
  </si>
  <si>
    <t>Tujuan</t>
  </si>
  <si>
    <t>Asal</t>
  </si>
  <si>
    <t>KBRG</t>
  </si>
  <si>
    <t>PSWT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</si>
</sst>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2" fontId="0" fillId="0" borderId="0" xfId="0" applyNumberFormat="1"/>
    <xf numFmtId="1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10K5T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tices"/>
      <sheetName val="distances"/>
      <sheetName val="param"/>
      <sheetName val="vehicles"/>
      <sheetName val="periods"/>
      <sheetName val="demand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C12274-315D-42DB-B733-145358438CAE}" name="Table1" displayName="Table1" ref="A1:I22" totalsRowShown="0">
  <autoFilter ref="A1:I22" xr:uid="{BCB1DB8A-0DFE-4879-A6FC-0AE92DFA706D}"/>
  <tableColumns count="9">
    <tableColumn id="1" xr3:uid="{5BC685B2-2ED8-47C0-93F7-820329E17A3A}" name="name"/>
    <tableColumn id="2" xr3:uid="{2BA9AF87-F038-40DA-8D36-11F11024F405}" name="id"/>
    <tableColumn id="3" xr3:uid="{EF27BB83-7D29-45F8-8124-0D98E0EC0C40}" name="type"/>
    <tableColumn id="4" xr3:uid="{4A18BF1E-9777-41CD-906F-C43BA83D2810}" name="x"/>
    <tableColumn id="5" xr3:uid="{A0183B57-D272-462D-8C65-215686D634E3}" name="y"/>
    <tableColumn id="6" xr3:uid="{DF3C0174-E1F2-438C-B7F2-7DF1B9AD0512}" name="MAX"/>
    <tableColumn id="7" xr3:uid="{C5698CC4-B206-4834-83F5-842212CE8031}" name="h"/>
    <tableColumn id="8" xr3:uid="{0DCE16A0-6129-45FF-836E-0E3CCC2388B6}" name="MIN"/>
    <tableColumn id="9" xr3:uid="{4E591D6D-8FEC-47C9-947E-78B6687DA245}" name="ST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B24B65-468F-4956-AC16-4F58113A6360}" name="Table3" displayName="Table3" ref="A1:P6" totalsRowShown="0">
  <autoFilter ref="A1:P6" xr:uid="{30369484-2608-49C8-962F-09350151283F}"/>
  <tableColumns count="16">
    <tableColumn id="2" xr3:uid="{2057DDB6-4112-4A22-92ED-69A54F6FE884}" name="type"/>
    <tableColumn id="4" xr3:uid="{86E4C7C1-CA07-4E16-90AC-D512D30EAEC4}" name="CT_cost"/>
    <tableColumn id="7" xr3:uid="{4012E8C1-20D3-4613-9F2B-8BFD2EB98F7C}" name="BM_ARRV"/>
    <tableColumn id="8" xr3:uid="{2DB43BD0-E8A8-4CEA-8A59-4A397F45BC91}" name="BM_PICK_PETI"/>
    <tableColumn id="9" xr3:uid="{59E3FC7D-3CDA-4204-B60F-CB7BBD7D7960}" name="BM_PICK_TRIP"/>
    <tableColumn id="10" xr3:uid="{2C2EEFD5-8497-4AEC-989B-8C16336F164C}" name="AKOM_TRIP"/>
    <tableColumn id="12" xr3:uid="{6396BED0-9D1C-4836-B07E-4872B208EB45}" name="BBM_TRIP"/>
    <tableColumn id="13" xr3:uid="{64D4D158-F59B-444F-B33B-1285A8E3FE3F}" name="PDDN_TRIP"/>
    <tableColumn id="14" xr3:uid="{C6C5C4FF-C8B5-4C00-A02D-D25896BA232E}" name="KAWAL_TRIP"/>
    <tableColumn id="11" xr3:uid="{371E2FB0-1393-4767-818B-C738CAA5D2C5}" name="BBM_DIST" dataDxfId="13"/>
    <tableColumn id="5" xr3:uid="{6A88E801-B9D9-47FA-BDA9-BF1743C96256}" name="kapasitas"/>
    <tableColumn id="15" xr3:uid="{280E6D2D-EF57-4D59-8662-16D1BE445854}" name="peti_cost" dataDxfId="6">
      <calculatedColumnFormula>SUM([1]!Table3[[#This Row],[CT_cost]:[BM_PICK_PETI]])</calculatedColumnFormula>
    </tableColumn>
    <tableColumn id="16" xr3:uid="{739D7BCC-8A53-4B05-9F10-C687B06295CF}" name="trip_cost" dataDxfId="5">
      <calculatedColumnFormula>E2+[1]!Table3[[#This Row],[AKOM_TRIP]]+[1]!Table3[[#This Row],[BBM_TRIP]]+[1]!Table3[[#This Row],[PDDN_TRIP]]+[1]!Table3[[#This Row],[KAWAL_TRIP]]</calculatedColumnFormula>
    </tableColumn>
    <tableColumn id="18" xr3:uid="{49BE9E05-76CD-409E-BAE3-DC19634C3143}" name="dist_cost" dataDxfId="4">
      <calculatedColumnFormula>[1]!Table3[[#This Row],[BBM_DIST]]</calculatedColumnFormula>
    </tableColumn>
    <tableColumn id="19" xr3:uid="{6FE88E9E-4E16-4B07-93D9-5B753720577C}" name="limit_jakarta" dataDxfId="12"/>
    <tableColumn id="3" xr3:uid="{9DB2FA92-A0E2-4AE1-B84C-BCB7866B4BBD}" name="limit_non_jakarta" dataDxfId="1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DAA995-2B72-41C6-826B-86DF81569F9D}" name="Table4" displayName="Table4" ref="A1:H101" totalsRowShown="0" headerRowDxfId="10" headerRowBorderDxfId="9" tableBorderDxfId="8">
  <autoFilter ref="A1:H101" xr:uid="{0A3731B2-A0DB-4C5C-B139-42EC52B5F188}"/>
  <tableColumns count="8">
    <tableColumn id="1" xr3:uid="{FE9E65A5-3F9A-4F89-B083-070B194ADC26}" name="Asal"/>
    <tableColumn id="2" xr3:uid="{D715A28F-FFF5-47AF-858E-6AA90277FBAB}" name="Tujuan"/>
    <tableColumn id="3" xr3:uid="{86CC3FE2-2475-4FA9-B679-800BE5145B90}" name="Moda"/>
    <tableColumn id="4" xr3:uid="{88B36250-0E57-4D4D-8A6D-63B732C9BBD7}" name="jarak" dataDxfId="7">
      <calculatedColumnFormula>INDEX(distances!$B$2:$V$22,MATCH(A2,distances!$A$2:$A$22,0),MATCH(B2,distances!$B$1:$V$1,0))</calculatedColumnFormula>
    </tableColumn>
    <tableColumn id="5" xr3:uid="{89D1BCAD-16B3-4687-A75D-31184A15BF03}" name="peti_cost" dataDxfId="3">
      <calculatedColumnFormula>INDEX(param!$L$2:$L$6,MATCH(Table4[[#This Row],[Moda]],param!$A$2:$A$6,0))</calculatedColumnFormula>
    </tableColumn>
    <tableColumn id="6" xr3:uid="{7D56256D-3F3E-48CD-9960-3291B519EC98}" name="trip_cost" dataDxfId="2">
      <calculatedColumnFormula>INDEX(param!$M$2:$M$6,MATCH(Table4[[#This Row],[Moda]],param!$A$2:$A$6,0))+(INDEX(param!$N$2:$N$6,MATCH(Table4[[#This Row],[Moda]],param!$A$2:$A$6,0))*Table4[[#This Row],[jarak]])</calculatedColumnFormula>
    </tableColumn>
    <tableColumn id="7" xr3:uid="{7835583F-A456-4B98-A102-65008C46C984}" name="kapasitas" dataDxfId="1">
      <calculatedColumnFormula>INDEX(param!$K$2:$K$6,MATCH(Table4[[#This Row],[Moda]],param!$A$2:$A$6,0))</calculatedColumnFormula>
    </tableColumn>
    <tableColumn id="8" xr3:uid="{B063A88B-CFEA-4D55-8515-807AE9A4529C}" name="limit" dataDxfId="0">
      <calculatedColumnFormula>IF(Table4[[#This Row],[Asal]]="A",INDEX(Table3[limit_jakarta],MATCH(Table4[[#This Row],[Moda]],param!$A$2:$A$6,0)),INDEX(Table3[limit_non_jakarta],MATCH(Table4[[#This Row],[Moda]],param!$A$2:$A$6,0)))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FD-109D-4EFE-8755-39DAD03CA771}">
  <dimension ref="A1:I22"/>
  <sheetViews>
    <sheetView workbookViewId="0">
      <selection activeCell="D19" sqref="D19"/>
    </sheetView>
  </sheetViews>
  <sheetFormatPr defaultRowHeight="15" x14ac:dyDescent="0.25"/>
  <cols>
    <col min="1" max="1" width="8.140625" customWidth="1"/>
    <col min="2" max="2" width="4.85546875" customWidth="1"/>
    <col min="4" max="5" width="4.140625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B2">
        <v>1</v>
      </c>
      <c r="C2" t="s">
        <v>14</v>
      </c>
      <c r="D2">
        <v>113</v>
      </c>
      <c r="E2">
        <v>95</v>
      </c>
      <c r="F2">
        <v>99999</v>
      </c>
      <c r="G2">
        <v>0.3</v>
      </c>
      <c r="H2">
        <v>0</v>
      </c>
      <c r="I2">
        <v>2675</v>
      </c>
    </row>
    <row r="3" spans="1:9" x14ac:dyDescent="0.25">
      <c r="A3" t="s">
        <v>15</v>
      </c>
      <c r="B3">
        <v>2</v>
      </c>
      <c r="C3" t="s">
        <v>12</v>
      </c>
      <c r="D3">
        <v>266</v>
      </c>
      <c r="E3">
        <v>433</v>
      </c>
      <c r="F3">
        <v>36</v>
      </c>
      <c r="G3">
        <v>0.23</v>
      </c>
      <c r="H3">
        <v>0</v>
      </c>
      <c r="I3">
        <v>24</v>
      </c>
    </row>
    <row r="4" spans="1:9" x14ac:dyDescent="0.25">
      <c r="A4" t="s">
        <v>16</v>
      </c>
      <c r="B4">
        <v>3</v>
      </c>
      <c r="C4" t="s">
        <v>12</v>
      </c>
      <c r="D4">
        <v>257</v>
      </c>
      <c r="E4">
        <v>469</v>
      </c>
      <c r="F4">
        <v>118</v>
      </c>
      <c r="G4">
        <v>0.32</v>
      </c>
      <c r="H4">
        <v>0</v>
      </c>
      <c r="I4">
        <v>59</v>
      </c>
    </row>
    <row r="5" spans="1:9" x14ac:dyDescent="0.25">
      <c r="A5" t="s">
        <v>17</v>
      </c>
      <c r="B5">
        <v>4</v>
      </c>
      <c r="C5" t="s">
        <v>12</v>
      </c>
      <c r="D5">
        <v>363</v>
      </c>
      <c r="E5">
        <v>330</v>
      </c>
      <c r="F5">
        <v>64</v>
      </c>
      <c r="G5">
        <v>0.33</v>
      </c>
      <c r="H5">
        <v>0</v>
      </c>
      <c r="I5">
        <v>32</v>
      </c>
    </row>
    <row r="6" spans="1:9" x14ac:dyDescent="0.25">
      <c r="A6" t="s">
        <v>18</v>
      </c>
      <c r="B6">
        <v>5</v>
      </c>
      <c r="C6" t="s">
        <v>12</v>
      </c>
      <c r="D6">
        <v>158</v>
      </c>
      <c r="E6">
        <v>453</v>
      </c>
      <c r="F6">
        <v>198</v>
      </c>
      <c r="G6">
        <v>0.23</v>
      </c>
      <c r="H6">
        <v>0</v>
      </c>
      <c r="I6">
        <v>99</v>
      </c>
    </row>
    <row r="7" spans="1:9" x14ac:dyDescent="0.25">
      <c r="A7" t="s">
        <v>19</v>
      </c>
      <c r="B7">
        <v>6</v>
      </c>
      <c r="C7" t="s">
        <v>12</v>
      </c>
      <c r="D7">
        <v>423</v>
      </c>
      <c r="E7">
        <v>238</v>
      </c>
      <c r="F7">
        <v>267</v>
      </c>
      <c r="G7">
        <v>0.18</v>
      </c>
      <c r="H7">
        <v>0</v>
      </c>
      <c r="I7">
        <v>178</v>
      </c>
    </row>
    <row r="8" spans="1:9" x14ac:dyDescent="0.25">
      <c r="A8" t="s">
        <v>20</v>
      </c>
      <c r="B8">
        <v>7</v>
      </c>
      <c r="C8" t="s">
        <v>12</v>
      </c>
      <c r="D8">
        <v>363</v>
      </c>
      <c r="E8">
        <v>368</v>
      </c>
      <c r="F8">
        <v>117</v>
      </c>
      <c r="G8">
        <v>0.28999999999999998</v>
      </c>
      <c r="H8">
        <v>0</v>
      </c>
      <c r="I8">
        <v>78</v>
      </c>
    </row>
    <row r="9" spans="1:9" x14ac:dyDescent="0.25">
      <c r="A9" t="s">
        <v>21</v>
      </c>
      <c r="B9">
        <v>8</v>
      </c>
      <c r="C9" t="s">
        <v>12</v>
      </c>
      <c r="D9">
        <v>182</v>
      </c>
      <c r="E9">
        <v>3</v>
      </c>
      <c r="F9">
        <v>30</v>
      </c>
      <c r="G9">
        <v>0.42</v>
      </c>
      <c r="H9">
        <v>0</v>
      </c>
      <c r="I9">
        <v>15</v>
      </c>
    </row>
    <row r="10" spans="1:9" x14ac:dyDescent="0.25">
      <c r="A10" t="s">
        <v>22</v>
      </c>
      <c r="B10">
        <v>9</v>
      </c>
      <c r="C10" t="s">
        <v>12</v>
      </c>
      <c r="D10">
        <v>332</v>
      </c>
      <c r="E10">
        <v>420</v>
      </c>
      <c r="F10">
        <v>110</v>
      </c>
      <c r="G10">
        <v>0.42</v>
      </c>
      <c r="H10">
        <v>0</v>
      </c>
      <c r="I10">
        <v>55</v>
      </c>
    </row>
    <row r="11" spans="1:9" x14ac:dyDescent="0.25">
      <c r="A11" t="s">
        <v>23</v>
      </c>
      <c r="B11">
        <v>10</v>
      </c>
      <c r="C11" t="s">
        <v>12</v>
      </c>
      <c r="D11">
        <v>388</v>
      </c>
      <c r="E11">
        <v>385</v>
      </c>
      <c r="F11">
        <v>42</v>
      </c>
      <c r="G11">
        <v>0.24</v>
      </c>
      <c r="H11">
        <v>0</v>
      </c>
      <c r="I11">
        <v>21</v>
      </c>
    </row>
    <row r="12" spans="1:9" x14ac:dyDescent="0.25">
      <c r="A12" t="s">
        <v>24</v>
      </c>
      <c r="B12">
        <v>11</v>
      </c>
      <c r="C12" t="s">
        <v>12</v>
      </c>
      <c r="D12">
        <v>188</v>
      </c>
      <c r="E12">
        <v>69</v>
      </c>
      <c r="F12">
        <v>276</v>
      </c>
      <c r="G12">
        <v>0.43</v>
      </c>
      <c r="H12">
        <v>0</v>
      </c>
      <c r="I12">
        <v>184</v>
      </c>
    </row>
    <row r="13" spans="1:9" x14ac:dyDescent="0.25">
      <c r="A13" t="s">
        <v>25</v>
      </c>
      <c r="B13">
        <v>12</v>
      </c>
      <c r="C13" t="s">
        <v>12</v>
      </c>
      <c r="D13">
        <v>374</v>
      </c>
      <c r="E13">
        <v>148</v>
      </c>
      <c r="F13">
        <v>153</v>
      </c>
      <c r="G13">
        <v>0.18</v>
      </c>
      <c r="H13">
        <v>0</v>
      </c>
      <c r="I13">
        <v>102</v>
      </c>
    </row>
    <row r="14" spans="1:9" x14ac:dyDescent="0.25">
      <c r="A14" t="s">
        <v>26</v>
      </c>
      <c r="B14">
        <v>13</v>
      </c>
      <c r="C14" t="s">
        <v>12</v>
      </c>
      <c r="D14">
        <v>296</v>
      </c>
      <c r="E14">
        <v>322</v>
      </c>
      <c r="F14">
        <v>40</v>
      </c>
      <c r="G14">
        <v>0.22</v>
      </c>
      <c r="H14">
        <v>0</v>
      </c>
      <c r="I14">
        <v>20</v>
      </c>
    </row>
    <row r="15" spans="1:9" x14ac:dyDescent="0.25">
      <c r="A15" t="s">
        <v>27</v>
      </c>
      <c r="B15">
        <v>14</v>
      </c>
      <c r="C15" t="s">
        <v>12</v>
      </c>
      <c r="D15">
        <v>332</v>
      </c>
      <c r="E15">
        <v>204</v>
      </c>
      <c r="F15">
        <v>94</v>
      </c>
      <c r="G15">
        <v>0.24</v>
      </c>
      <c r="H15">
        <v>0</v>
      </c>
      <c r="I15">
        <v>47</v>
      </c>
    </row>
    <row r="16" spans="1:9" x14ac:dyDescent="0.25">
      <c r="A16" t="s">
        <v>28</v>
      </c>
      <c r="B16">
        <v>15</v>
      </c>
      <c r="C16" t="s">
        <v>12</v>
      </c>
      <c r="D16">
        <v>432</v>
      </c>
      <c r="E16">
        <v>250</v>
      </c>
      <c r="F16">
        <v>144</v>
      </c>
      <c r="G16">
        <v>0.31</v>
      </c>
      <c r="H16">
        <v>0</v>
      </c>
      <c r="I16">
        <v>72</v>
      </c>
    </row>
    <row r="17" spans="1:9" x14ac:dyDescent="0.25">
      <c r="A17" t="s">
        <v>29</v>
      </c>
      <c r="B17">
        <v>16</v>
      </c>
      <c r="C17" t="s">
        <v>12</v>
      </c>
      <c r="D17">
        <v>488</v>
      </c>
      <c r="E17">
        <v>307</v>
      </c>
      <c r="F17">
        <v>46</v>
      </c>
      <c r="G17">
        <v>0.22</v>
      </c>
      <c r="H17">
        <v>0</v>
      </c>
      <c r="I17">
        <v>23</v>
      </c>
    </row>
    <row r="18" spans="1:9" x14ac:dyDescent="0.25">
      <c r="A18" t="s">
        <v>9</v>
      </c>
      <c r="B18">
        <v>17</v>
      </c>
      <c r="C18" t="s">
        <v>12</v>
      </c>
      <c r="D18">
        <v>46</v>
      </c>
      <c r="E18">
        <v>351</v>
      </c>
      <c r="F18">
        <v>129</v>
      </c>
      <c r="G18">
        <v>0.38</v>
      </c>
      <c r="H18">
        <v>0</v>
      </c>
      <c r="I18">
        <v>86</v>
      </c>
    </row>
    <row r="19" spans="1:9" x14ac:dyDescent="0.25">
      <c r="A19" t="s">
        <v>30</v>
      </c>
      <c r="B19">
        <v>18</v>
      </c>
      <c r="C19" t="s">
        <v>12</v>
      </c>
      <c r="D19">
        <v>302</v>
      </c>
      <c r="E19">
        <v>139</v>
      </c>
      <c r="F19">
        <v>213</v>
      </c>
      <c r="G19">
        <v>0.13</v>
      </c>
      <c r="H19">
        <v>0</v>
      </c>
      <c r="I19">
        <v>142</v>
      </c>
    </row>
    <row r="20" spans="1:9" x14ac:dyDescent="0.25">
      <c r="A20" t="s">
        <v>31</v>
      </c>
      <c r="B20">
        <v>19</v>
      </c>
      <c r="C20" t="s">
        <v>12</v>
      </c>
      <c r="D20">
        <v>23</v>
      </c>
      <c r="E20">
        <v>126</v>
      </c>
      <c r="F20">
        <v>264</v>
      </c>
      <c r="G20">
        <v>0.43</v>
      </c>
      <c r="H20">
        <v>0</v>
      </c>
      <c r="I20">
        <v>176</v>
      </c>
    </row>
    <row r="21" spans="1:9" x14ac:dyDescent="0.25">
      <c r="A21" t="s">
        <v>10</v>
      </c>
      <c r="B21">
        <v>20</v>
      </c>
      <c r="C21" t="s">
        <v>12</v>
      </c>
      <c r="D21">
        <v>22</v>
      </c>
      <c r="E21">
        <v>79</v>
      </c>
      <c r="F21">
        <v>160</v>
      </c>
      <c r="G21">
        <v>0.37</v>
      </c>
      <c r="H21">
        <v>0</v>
      </c>
      <c r="I21">
        <v>80</v>
      </c>
    </row>
    <row r="22" spans="1:9" x14ac:dyDescent="0.25">
      <c r="A22" t="s">
        <v>32</v>
      </c>
      <c r="B22">
        <v>21</v>
      </c>
      <c r="C22" t="s">
        <v>12</v>
      </c>
      <c r="D22">
        <v>81</v>
      </c>
      <c r="E22">
        <v>442</v>
      </c>
      <c r="F22">
        <v>174</v>
      </c>
      <c r="G22">
        <v>0.17</v>
      </c>
      <c r="H22">
        <v>0</v>
      </c>
      <c r="I22">
        <v>116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2E4BE-3126-465B-A18C-845DE18B9EE1}">
  <dimension ref="A1:V22"/>
  <sheetViews>
    <sheetView workbookViewId="0">
      <selection activeCell="B3" sqref="B3"/>
    </sheetView>
  </sheetViews>
  <sheetFormatPr defaultRowHeight="15" x14ac:dyDescent="0.25"/>
  <sheetData>
    <row r="1" spans="1:22" x14ac:dyDescent="0.25">
      <c r="B1" t="str" cm="1">
        <f t="array" ref="B1:V1">TRANSPOSE(Table1[name])</f>
        <v>A</v>
      </c>
      <c r="C1" t="str">
        <v>B</v>
      </c>
      <c r="D1" t="str">
        <v>C</v>
      </c>
      <c r="E1" t="str">
        <v>D</v>
      </c>
      <c r="F1" t="str">
        <v>E</v>
      </c>
      <c r="G1" t="str">
        <v>F</v>
      </c>
      <c r="H1" t="str">
        <v>G</v>
      </c>
      <c r="I1" t="str">
        <v>H</v>
      </c>
      <c r="J1" t="str">
        <v>I</v>
      </c>
      <c r="K1" t="str">
        <v>J</v>
      </c>
      <c r="L1" t="str">
        <v>K</v>
      </c>
      <c r="M1" t="str">
        <v>L</v>
      </c>
      <c r="N1" t="str">
        <v>M</v>
      </c>
      <c r="O1" t="str">
        <v>N</v>
      </c>
      <c r="P1" t="str">
        <v>O</v>
      </c>
      <c r="Q1" t="str">
        <v>P</v>
      </c>
      <c r="R1" t="str">
        <v>Q</v>
      </c>
      <c r="S1" t="str">
        <v>R</v>
      </c>
      <c r="T1" t="str">
        <v>S</v>
      </c>
      <c r="U1" t="str">
        <v>T</v>
      </c>
      <c r="V1" t="str">
        <v>U</v>
      </c>
    </row>
    <row r="2" spans="1:22" x14ac:dyDescent="0.25">
      <c r="A2" t="str" cm="1">
        <f t="array" ref="A2:A22">TRANSPOSE(_xlfn.ANCHORARRAY(B1))</f>
        <v>A</v>
      </c>
      <c r="B2">
        <f>ROUND(SQRT((INDEX(vertices!$D$2:$D$22,MATCH(distances!$A2,vertices!$A$2:$A$22,0))-INDEX(vertices!$D$2:$D$22,MATCH(distances!B$1,vertices!$A$2:$A$22,0)))^2+(INDEX(vertices!$E$2:$E$22,MATCH(distances!$A2,vertices!$A$2:$A$22,0))-INDEX(vertices!$E$2:$E$22,MATCH(distances!B$1,vertices!$A$2:$A$22,0)))^2),0)</f>
        <v>0</v>
      </c>
      <c r="C2">
        <f>ROUND(SQRT((INDEX(vertices!$D$2:$D$22,MATCH(distances!$A2,vertices!$A$2:$A$22,0))-INDEX(vertices!$D$2:$D$22,MATCH(distances!C$1,vertices!$A$2:$A$22,0)))^2+(INDEX(vertices!$E$2:$E$22,MATCH(distances!$A2,vertices!$A$2:$A$22,0))-INDEX(vertices!$E$2:$E$22,MATCH(distances!C$1,vertices!$A$2:$A$22,0)))^2),0)</f>
        <v>371</v>
      </c>
      <c r="D2">
        <f>ROUND(SQRT((INDEX(vertices!$D$2:$D$22,MATCH(distances!$A2,vertices!$A$2:$A$22,0))-INDEX(vertices!$D$2:$D$22,MATCH(distances!D$1,vertices!$A$2:$A$22,0)))^2+(INDEX(vertices!$E$2:$E$22,MATCH(distances!$A2,vertices!$A$2:$A$22,0))-INDEX(vertices!$E$2:$E$22,MATCH(distances!D$1,vertices!$A$2:$A$22,0)))^2),0)</f>
        <v>401</v>
      </c>
      <c r="E2">
        <f>ROUND(SQRT((INDEX(vertices!$D$2:$D$22,MATCH(distances!$A2,vertices!$A$2:$A$22,0))-INDEX(vertices!$D$2:$D$22,MATCH(distances!E$1,vertices!$A$2:$A$22,0)))^2+(INDEX(vertices!$E$2:$E$22,MATCH(distances!$A2,vertices!$A$2:$A$22,0))-INDEX(vertices!$E$2:$E$22,MATCH(distances!E$1,vertices!$A$2:$A$22,0)))^2),0)</f>
        <v>343</v>
      </c>
      <c r="F2">
        <f>ROUND(SQRT((INDEX(vertices!$D$2:$D$22,MATCH(distances!$A2,vertices!$A$2:$A$22,0))-INDEX(vertices!$D$2:$D$22,MATCH(distances!F$1,vertices!$A$2:$A$22,0)))^2+(INDEX(vertices!$E$2:$E$22,MATCH(distances!$A2,vertices!$A$2:$A$22,0))-INDEX(vertices!$E$2:$E$22,MATCH(distances!F$1,vertices!$A$2:$A$22,0)))^2),0)</f>
        <v>361</v>
      </c>
      <c r="G2">
        <f>ROUND(SQRT((INDEX(vertices!$D$2:$D$22,MATCH(distances!$A2,vertices!$A$2:$A$22,0))-INDEX(vertices!$D$2:$D$22,MATCH(distances!G$1,vertices!$A$2:$A$22,0)))^2+(INDEX(vertices!$E$2:$E$22,MATCH(distances!$A2,vertices!$A$2:$A$22,0))-INDEX(vertices!$E$2:$E$22,MATCH(distances!G$1,vertices!$A$2:$A$22,0)))^2),0)</f>
        <v>341</v>
      </c>
      <c r="H2">
        <f>ROUND(SQRT((INDEX(vertices!$D$2:$D$22,MATCH(distances!$A2,vertices!$A$2:$A$22,0))-INDEX(vertices!$D$2:$D$22,MATCH(distances!H$1,vertices!$A$2:$A$22,0)))^2+(INDEX(vertices!$E$2:$E$22,MATCH(distances!$A2,vertices!$A$2:$A$22,0))-INDEX(vertices!$E$2:$E$22,MATCH(distances!H$1,vertices!$A$2:$A$22,0)))^2),0)</f>
        <v>370</v>
      </c>
      <c r="I2">
        <f>ROUND(SQRT((INDEX(vertices!$D$2:$D$22,MATCH(distances!$A2,vertices!$A$2:$A$22,0))-INDEX(vertices!$D$2:$D$22,MATCH(distances!I$1,vertices!$A$2:$A$22,0)))^2+(INDEX(vertices!$E$2:$E$22,MATCH(distances!$A2,vertices!$A$2:$A$22,0))-INDEX(vertices!$E$2:$E$22,MATCH(distances!I$1,vertices!$A$2:$A$22,0)))^2),0)</f>
        <v>115</v>
      </c>
      <c r="J2">
        <f>ROUND(SQRT((INDEX(vertices!$D$2:$D$22,MATCH(distances!$A2,vertices!$A$2:$A$22,0))-INDEX(vertices!$D$2:$D$22,MATCH(distances!J$1,vertices!$A$2:$A$22,0)))^2+(INDEX(vertices!$E$2:$E$22,MATCH(distances!$A2,vertices!$A$2:$A$22,0))-INDEX(vertices!$E$2:$E$22,MATCH(distances!J$1,vertices!$A$2:$A$22,0)))^2),0)</f>
        <v>392</v>
      </c>
      <c r="K2">
        <f>ROUND(SQRT((INDEX(vertices!$D$2:$D$22,MATCH(distances!$A2,vertices!$A$2:$A$22,0))-INDEX(vertices!$D$2:$D$22,MATCH(distances!K$1,vertices!$A$2:$A$22,0)))^2+(INDEX(vertices!$E$2:$E$22,MATCH(distances!$A2,vertices!$A$2:$A$22,0))-INDEX(vertices!$E$2:$E$22,MATCH(distances!K$1,vertices!$A$2:$A$22,0)))^2),0)</f>
        <v>400</v>
      </c>
      <c r="L2">
        <f>ROUND(SQRT((INDEX(vertices!$D$2:$D$22,MATCH(distances!$A2,vertices!$A$2:$A$22,0))-INDEX(vertices!$D$2:$D$22,MATCH(distances!L$1,vertices!$A$2:$A$22,0)))^2+(INDEX(vertices!$E$2:$E$22,MATCH(distances!$A2,vertices!$A$2:$A$22,0))-INDEX(vertices!$E$2:$E$22,MATCH(distances!L$1,vertices!$A$2:$A$22,0)))^2),0)</f>
        <v>79</v>
      </c>
      <c r="M2">
        <f>ROUND(SQRT((INDEX(vertices!$D$2:$D$22,MATCH(distances!$A2,vertices!$A$2:$A$22,0))-INDEX(vertices!$D$2:$D$22,MATCH(distances!M$1,vertices!$A$2:$A$22,0)))^2+(INDEX(vertices!$E$2:$E$22,MATCH(distances!$A2,vertices!$A$2:$A$22,0))-INDEX(vertices!$E$2:$E$22,MATCH(distances!M$1,vertices!$A$2:$A$22,0)))^2),0)</f>
        <v>266</v>
      </c>
      <c r="N2">
        <f>ROUND(SQRT((INDEX(vertices!$D$2:$D$22,MATCH(distances!$A2,vertices!$A$2:$A$22,0))-INDEX(vertices!$D$2:$D$22,MATCH(distances!N$1,vertices!$A$2:$A$22,0)))^2+(INDEX(vertices!$E$2:$E$22,MATCH(distances!$A2,vertices!$A$2:$A$22,0))-INDEX(vertices!$E$2:$E$22,MATCH(distances!N$1,vertices!$A$2:$A$22,0)))^2),0)</f>
        <v>292</v>
      </c>
      <c r="O2">
        <f>ROUND(SQRT((INDEX(vertices!$D$2:$D$22,MATCH(distances!$A2,vertices!$A$2:$A$22,0))-INDEX(vertices!$D$2:$D$22,MATCH(distances!O$1,vertices!$A$2:$A$22,0)))^2+(INDEX(vertices!$E$2:$E$22,MATCH(distances!$A2,vertices!$A$2:$A$22,0))-INDEX(vertices!$E$2:$E$22,MATCH(distances!O$1,vertices!$A$2:$A$22,0)))^2),0)</f>
        <v>245</v>
      </c>
      <c r="P2">
        <f>ROUND(SQRT((INDEX(vertices!$D$2:$D$22,MATCH(distances!$A2,vertices!$A$2:$A$22,0))-INDEX(vertices!$D$2:$D$22,MATCH(distances!P$1,vertices!$A$2:$A$22,0)))^2+(INDEX(vertices!$E$2:$E$22,MATCH(distances!$A2,vertices!$A$2:$A$22,0))-INDEX(vertices!$E$2:$E$22,MATCH(distances!P$1,vertices!$A$2:$A$22,0)))^2),0)</f>
        <v>355</v>
      </c>
      <c r="Q2">
        <f>ROUND(SQRT((INDEX(vertices!$D$2:$D$22,MATCH(distances!$A2,vertices!$A$2:$A$22,0))-INDEX(vertices!$D$2:$D$22,MATCH(distances!Q$1,vertices!$A$2:$A$22,0)))^2+(INDEX(vertices!$E$2:$E$22,MATCH(distances!$A2,vertices!$A$2:$A$22,0))-INDEX(vertices!$E$2:$E$22,MATCH(distances!Q$1,vertices!$A$2:$A$22,0)))^2),0)</f>
        <v>431</v>
      </c>
      <c r="R2">
        <f>ROUND(SQRT((INDEX(vertices!$D$2:$D$22,MATCH(distances!$A2,vertices!$A$2:$A$22,0))-INDEX(vertices!$D$2:$D$22,MATCH(distances!R$1,vertices!$A$2:$A$22,0)))^2+(INDEX(vertices!$E$2:$E$22,MATCH(distances!$A2,vertices!$A$2:$A$22,0))-INDEX(vertices!$E$2:$E$22,MATCH(distances!R$1,vertices!$A$2:$A$22,0)))^2),0)</f>
        <v>265</v>
      </c>
      <c r="S2">
        <f>ROUND(SQRT((INDEX(vertices!$D$2:$D$22,MATCH(distances!$A2,vertices!$A$2:$A$22,0))-INDEX(vertices!$D$2:$D$22,MATCH(distances!S$1,vertices!$A$2:$A$22,0)))^2+(INDEX(vertices!$E$2:$E$22,MATCH(distances!$A2,vertices!$A$2:$A$22,0))-INDEX(vertices!$E$2:$E$22,MATCH(distances!S$1,vertices!$A$2:$A$22,0)))^2),0)</f>
        <v>194</v>
      </c>
      <c r="T2">
        <f>ROUND(SQRT((INDEX(vertices!$D$2:$D$22,MATCH(distances!$A2,vertices!$A$2:$A$22,0))-INDEX(vertices!$D$2:$D$22,MATCH(distances!T$1,vertices!$A$2:$A$22,0)))^2+(INDEX(vertices!$E$2:$E$22,MATCH(distances!$A2,vertices!$A$2:$A$22,0))-INDEX(vertices!$E$2:$E$22,MATCH(distances!T$1,vertices!$A$2:$A$22,0)))^2),0)</f>
        <v>95</v>
      </c>
      <c r="U2">
        <f>ROUND(SQRT((INDEX(vertices!$D$2:$D$22,MATCH(distances!$A2,vertices!$A$2:$A$22,0))-INDEX(vertices!$D$2:$D$22,MATCH(distances!U$1,vertices!$A$2:$A$22,0)))^2+(INDEX(vertices!$E$2:$E$22,MATCH(distances!$A2,vertices!$A$2:$A$22,0))-INDEX(vertices!$E$2:$E$22,MATCH(distances!U$1,vertices!$A$2:$A$22,0)))^2),0)</f>
        <v>92</v>
      </c>
      <c r="V2">
        <f>ROUND(SQRT((INDEX(vertices!$D$2:$D$22,MATCH(distances!$A2,vertices!$A$2:$A$22,0))-INDEX(vertices!$D$2:$D$22,MATCH(distances!V$1,vertices!$A$2:$A$22,0)))^2+(INDEX(vertices!$E$2:$E$22,MATCH(distances!$A2,vertices!$A$2:$A$22,0))-INDEX(vertices!$E$2:$E$22,MATCH(distances!V$1,vertices!$A$2:$A$22,0)))^2),0)</f>
        <v>348</v>
      </c>
    </row>
    <row r="3" spans="1:22" x14ac:dyDescent="0.25">
      <c r="A3" t="str">
        <v>B</v>
      </c>
      <c r="B3">
        <f>ROUND(SQRT((INDEX(vertices!$D$2:$D$22,MATCH(distances!$A3,vertices!$A$2:$A$22,0))-INDEX(vertices!$D$2:$D$22,MATCH(distances!B$1,vertices!$A$2:$A$22,0)))^2+(INDEX(vertices!$E$2:$E$22,MATCH(distances!$A3,vertices!$A$2:$A$22,0))-INDEX(vertices!$E$2:$E$22,MATCH(distances!B$1,vertices!$A$2:$A$22,0)))^2),0)</f>
        <v>371</v>
      </c>
      <c r="C3">
        <f>ROUND(SQRT((INDEX(vertices!$D$2:$D$22,MATCH(distances!$A3,vertices!$A$2:$A$22,0))-INDEX(vertices!$D$2:$D$22,MATCH(distances!C$1,vertices!$A$2:$A$22,0)))^2+(INDEX(vertices!$E$2:$E$22,MATCH(distances!$A3,vertices!$A$2:$A$22,0))-INDEX(vertices!$E$2:$E$22,MATCH(distances!C$1,vertices!$A$2:$A$22,0)))^2),0)</f>
        <v>0</v>
      </c>
      <c r="D3">
        <f>ROUND(SQRT((INDEX(vertices!$D$2:$D$22,MATCH(distances!$A3,vertices!$A$2:$A$22,0))-INDEX(vertices!$D$2:$D$22,MATCH(distances!D$1,vertices!$A$2:$A$22,0)))^2+(INDEX(vertices!$E$2:$E$22,MATCH(distances!$A3,vertices!$A$2:$A$22,0))-INDEX(vertices!$E$2:$E$22,MATCH(distances!D$1,vertices!$A$2:$A$22,0)))^2),0)</f>
        <v>37</v>
      </c>
      <c r="E3">
        <f>ROUND(SQRT((INDEX(vertices!$D$2:$D$22,MATCH(distances!$A3,vertices!$A$2:$A$22,0))-INDEX(vertices!$D$2:$D$22,MATCH(distances!E$1,vertices!$A$2:$A$22,0)))^2+(INDEX(vertices!$E$2:$E$22,MATCH(distances!$A3,vertices!$A$2:$A$22,0))-INDEX(vertices!$E$2:$E$22,MATCH(distances!E$1,vertices!$A$2:$A$22,0)))^2),0)</f>
        <v>141</v>
      </c>
      <c r="F3">
        <f>ROUND(SQRT((INDEX(vertices!$D$2:$D$22,MATCH(distances!$A3,vertices!$A$2:$A$22,0))-INDEX(vertices!$D$2:$D$22,MATCH(distances!F$1,vertices!$A$2:$A$22,0)))^2+(INDEX(vertices!$E$2:$E$22,MATCH(distances!$A3,vertices!$A$2:$A$22,0))-INDEX(vertices!$E$2:$E$22,MATCH(distances!F$1,vertices!$A$2:$A$22,0)))^2),0)</f>
        <v>110</v>
      </c>
      <c r="G3">
        <f>ROUND(SQRT((INDEX(vertices!$D$2:$D$22,MATCH(distances!$A3,vertices!$A$2:$A$22,0))-INDEX(vertices!$D$2:$D$22,MATCH(distances!G$1,vertices!$A$2:$A$22,0)))^2+(INDEX(vertices!$E$2:$E$22,MATCH(distances!$A3,vertices!$A$2:$A$22,0))-INDEX(vertices!$E$2:$E$22,MATCH(distances!G$1,vertices!$A$2:$A$22,0)))^2),0)</f>
        <v>250</v>
      </c>
      <c r="H3">
        <f>ROUND(SQRT((INDEX(vertices!$D$2:$D$22,MATCH(distances!$A3,vertices!$A$2:$A$22,0))-INDEX(vertices!$D$2:$D$22,MATCH(distances!H$1,vertices!$A$2:$A$22,0)))^2+(INDEX(vertices!$E$2:$E$22,MATCH(distances!$A3,vertices!$A$2:$A$22,0))-INDEX(vertices!$E$2:$E$22,MATCH(distances!H$1,vertices!$A$2:$A$22,0)))^2),0)</f>
        <v>117</v>
      </c>
      <c r="I3">
        <f>ROUND(SQRT((INDEX(vertices!$D$2:$D$22,MATCH(distances!$A3,vertices!$A$2:$A$22,0))-INDEX(vertices!$D$2:$D$22,MATCH(distances!I$1,vertices!$A$2:$A$22,0)))^2+(INDEX(vertices!$E$2:$E$22,MATCH(distances!$A3,vertices!$A$2:$A$22,0))-INDEX(vertices!$E$2:$E$22,MATCH(distances!I$1,vertices!$A$2:$A$22,0)))^2),0)</f>
        <v>438</v>
      </c>
      <c r="J3">
        <f>ROUND(SQRT((INDEX(vertices!$D$2:$D$22,MATCH(distances!$A3,vertices!$A$2:$A$22,0))-INDEX(vertices!$D$2:$D$22,MATCH(distances!J$1,vertices!$A$2:$A$22,0)))^2+(INDEX(vertices!$E$2:$E$22,MATCH(distances!$A3,vertices!$A$2:$A$22,0))-INDEX(vertices!$E$2:$E$22,MATCH(distances!J$1,vertices!$A$2:$A$22,0)))^2),0)</f>
        <v>67</v>
      </c>
      <c r="K3">
        <f>ROUND(SQRT((INDEX(vertices!$D$2:$D$22,MATCH(distances!$A3,vertices!$A$2:$A$22,0))-INDEX(vertices!$D$2:$D$22,MATCH(distances!K$1,vertices!$A$2:$A$22,0)))^2+(INDEX(vertices!$E$2:$E$22,MATCH(distances!$A3,vertices!$A$2:$A$22,0))-INDEX(vertices!$E$2:$E$22,MATCH(distances!K$1,vertices!$A$2:$A$22,0)))^2),0)</f>
        <v>131</v>
      </c>
      <c r="L3">
        <f>ROUND(SQRT((INDEX(vertices!$D$2:$D$22,MATCH(distances!$A3,vertices!$A$2:$A$22,0))-INDEX(vertices!$D$2:$D$22,MATCH(distances!L$1,vertices!$A$2:$A$22,0)))^2+(INDEX(vertices!$E$2:$E$22,MATCH(distances!$A3,vertices!$A$2:$A$22,0))-INDEX(vertices!$E$2:$E$22,MATCH(distances!L$1,vertices!$A$2:$A$22,0)))^2),0)</f>
        <v>372</v>
      </c>
      <c r="M3">
        <f>ROUND(SQRT((INDEX(vertices!$D$2:$D$22,MATCH(distances!$A3,vertices!$A$2:$A$22,0))-INDEX(vertices!$D$2:$D$22,MATCH(distances!M$1,vertices!$A$2:$A$22,0)))^2+(INDEX(vertices!$E$2:$E$22,MATCH(distances!$A3,vertices!$A$2:$A$22,0))-INDEX(vertices!$E$2:$E$22,MATCH(distances!M$1,vertices!$A$2:$A$22,0)))^2),0)</f>
        <v>305</v>
      </c>
      <c r="N3">
        <f>ROUND(SQRT((INDEX(vertices!$D$2:$D$22,MATCH(distances!$A3,vertices!$A$2:$A$22,0))-INDEX(vertices!$D$2:$D$22,MATCH(distances!N$1,vertices!$A$2:$A$22,0)))^2+(INDEX(vertices!$E$2:$E$22,MATCH(distances!$A3,vertices!$A$2:$A$22,0))-INDEX(vertices!$E$2:$E$22,MATCH(distances!N$1,vertices!$A$2:$A$22,0)))^2),0)</f>
        <v>115</v>
      </c>
      <c r="O3">
        <f>ROUND(SQRT((INDEX(vertices!$D$2:$D$22,MATCH(distances!$A3,vertices!$A$2:$A$22,0))-INDEX(vertices!$D$2:$D$22,MATCH(distances!O$1,vertices!$A$2:$A$22,0)))^2+(INDEX(vertices!$E$2:$E$22,MATCH(distances!$A3,vertices!$A$2:$A$22,0))-INDEX(vertices!$E$2:$E$22,MATCH(distances!O$1,vertices!$A$2:$A$22,0)))^2),0)</f>
        <v>238</v>
      </c>
      <c r="P3">
        <f>ROUND(SQRT((INDEX(vertices!$D$2:$D$22,MATCH(distances!$A3,vertices!$A$2:$A$22,0))-INDEX(vertices!$D$2:$D$22,MATCH(distances!P$1,vertices!$A$2:$A$22,0)))^2+(INDEX(vertices!$E$2:$E$22,MATCH(distances!$A3,vertices!$A$2:$A$22,0))-INDEX(vertices!$E$2:$E$22,MATCH(distances!P$1,vertices!$A$2:$A$22,0)))^2),0)</f>
        <v>247</v>
      </c>
      <c r="Q3">
        <f>ROUND(SQRT((INDEX(vertices!$D$2:$D$22,MATCH(distances!$A3,vertices!$A$2:$A$22,0))-INDEX(vertices!$D$2:$D$22,MATCH(distances!Q$1,vertices!$A$2:$A$22,0)))^2+(INDEX(vertices!$E$2:$E$22,MATCH(distances!$A3,vertices!$A$2:$A$22,0))-INDEX(vertices!$E$2:$E$22,MATCH(distances!Q$1,vertices!$A$2:$A$22,0)))^2),0)</f>
        <v>255</v>
      </c>
      <c r="R3">
        <f>ROUND(SQRT((INDEX(vertices!$D$2:$D$22,MATCH(distances!$A3,vertices!$A$2:$A$22,0))-INDEX(vertices!$D$2:$D$22,MATCH(distances!R$1,vertices!$A$2:$A$22,0)))^2+(INDEX(vertices!$E$2:$E$22,MATCH(distances!$A3,vertices!$A$2:$A$22,0))-INDEX(vertices!$E$2:$E$22,MATCH(distances!R$1,vertices!$A$2:$A$22,0)))^2),0)</f>
        <v>235</v>
      </c>
      <c r="S3">
        <f>ROUND(SQRT((INDEX(vertices!$D$2:$D$22,MATCH(distances!$A3,vertices!$A$2:$A$22,0))-INDEX(vertices!$D$2:$D$22,MATCH(distances!S$1,vertices!$A$2:$A$22,0)))^2+(INDEX(vertices!$E$2:$E$22,MATCH(distances!$A3,vertices!$A$2:$A$22,0))-INDEX(vertices!$E$2:$E$22,MATCH(distances!S$1,vertices!$A$2:$A$22,0)))^2),0)</f>
        <v>296</v>
      </c>
      <c r="T3">
        <f>ROUND(SQRT((INDEX(vertices!$D$2:$D$22,MATCH(distances!$A3,vertices!$A$2:$A$22,0))-INDEX(vertices!$D$2:$D$22,MATCH(distances!T$1,vertices!$A$2:$A$22,0)))^2+(INDEX(vertices!$E$2:$E$22,MATCH(distances!$A3,vertices!$A$2:$A$22,0))-INDEX(vertices!$E$2:$E$22,MATCH(distances!T$1,vertices!$A$2:$A$22,0)))^2),0)</f>
        <v>392</v>
      </c>
      <c r="U3">
        <f>ROUND(SQRT((INDEX(vertices!$D$2:$D$22,MATCH(distances!$A3,vertices!$A$2:$A$22,0))-INDEX(vertices!$D$2:$D$22,MATCH(distances!U$1,vertices!$A$2:$A$22,0)))^2+(INDEX(vertices!$E$2:$E$22,MATCH(distances!$A3,vertices!$A$2:$A$22,0))-INDEX(vertices!$E$2:$E$22,MATCH(distances!U$1,vertices!$A$2:$A$22,0)))^2),0)</f>
        <v>430</v>
      </c>
      <c r="V3">
        <f>ROUND(SQRT((INDEX(vertices!$D$2:$D$22,MATCH(distances!$A3,vertices!$A$2:$A$22,0))-INDEX(vertices!$D$2:$D$22,MATCH(distances!V$1,vertices!$A$2:$A$22,0)))^2+(INDEX(vertices!$E$2:$E$22,MATCH(distances!$A3,vertices!$A$2:$A$22,0))-INDEX(vertices!$E$2:$E$22,MATCH(distances!V$1,vertices!$A$2:$A$22,0)))^2),0)</f>
        <v>185</v>
      </c>
    </row>
    <row r="4" spans="1:22" x14ac:dyDescent="0.25">
      <c r="A4" t="str">
        <v>C</v>
      </c>
      <c r="B4">
        <f>ROUND(SQRT((INDEX(vertices!$D$2:$D$22,MATCH(distances!$A4,vertices!$A$2:$A$22,0))-INDEX(vertices!$D$2:$D$22,MATCH(distances!B$1,vertices!$A$2:$A$22,0)))^2+(INDEX(vertices!$E$2:$E$22,MATCH(distances!$A4,vertices!$A$2:$A$22,0))-INDEX(vertices!$E$2:$E$22,MATCH(distances!B$1,vertices!$A$2:$A$22,0)))^2),0)</f>
        <v>401</v>
      </c>
      <c r="C4">
        <f>ROUND(SQRT((INDEX(vertices!$D$2:$D$22,MATCH(distances!$A4,vertices!$A$2:$A$22,0))-INDEX(vertices!$D$2:$D$22,MATCH(distances!C$1,vertices!$A$2:$A$22,0)))^2+(INDEX(vertices!$E$2:$E$22,MATCH(distances!$A4,vertices!$A$2:$A$22,0))-INDEX(vertices!$E$2:$E$22,MATCH(distances!C$1,vertices!$A$2:$A$22,0)))^2),0)</f>
        <v>37</v>
      </c>
      <c r="D4">
        <f>ROUND(SQRT((INDEX(vertices!$D$2:$D$22,MATCH(distances!$A4,vertices!$A$2:$A$22,0))-INDEX(vertices!$D$2:$D$22,MATCH(distances!D$1,vertices!$A$2:$A$22,0)))^2+(INDEX(vertices!$E$2:$E$22,MATCH(distances!$A4,vertices!$A$2:$A$22,0))-INDEX(vertices!$E$2:$E$22,MATCH(distances!D$1,vertices!$A$2:$A$22,0)))^2),0)</f>
        <v>0</v>
      </c>
      <c r="E4">
        <f>ROUND(SQRT((INDEX(vertices!$D$2:$D$22,MATCH(distances!$A4,vertices!$A$2:$A$22,0))-INDEX(vertices!$D$2:$D$22,MATCH(distances!E$1,vertices!$A$2:$A$22,0)))^2+(INDEX(vertices!$E$2:$E$22,MATCH(distances!$A4,vertices!$A$2:$A$22,0))-INDEX(vertices!$E$2:$E$22,MATCH(distances!E$1,vertices!$A$2:$A$22,0)))^2),0)</f>
        <v>175</v>
      </c>
      <c r="F4">
        <f>ROUND(SQRT((INDEX(vertices!$D$2:$D$22,MATCH(distances!$A4,vertices!$A$2:$A$22,0))-INDEX(vertices!$D$2:$D$22,MATCH(distances!F$1,vertices!$A$2:$A$22,0)))^2+(INDEX(vertices!$E$2:$E$22,MATCH(distances!$A4,vertices!$A$2:$A$22,0))-INDEX(vertices!$E$2:$E$22,MATCH(distances!F$1,vertices!$A$2:$A$22,0)))^2),0)</f>
        <v>100</v>
      </c>
      <c r="G4">
        <f>ROUND(SQRT((INDEX(vertices!$D$2:$D$22,MATCH(distances!$A4,vertices!$A$2:$A$22,0))-INDEX(vertices!$D$2:$D$22,MATCH(distances!G$1,vertices!$A$2:$A$22,0)))^2+(INDEX(vertices!$E$2:$E$22,MATCH(distances!$A4,vertices!$A$2:$A$22,0))-INDEX(vertices!$E$2:$E$22,MATCH(distances!G$1,vertices!$A$2:$A$22,0)))^2),0)</f>
        <v>284</v>
      </c>
      <c r="H4">
        <f>ROUND(SQRT((INDEX(vertices!$D$2:$D$22,MATCH(distances!$A4,vertices!$A$2:$A$22,0))-INDEX(vertices!$D$2:$D$22,MATCH(distances!H$1,vertices!$A$2:$A$22,0)))^2+(INDEX(vertices!$E$2:$E$22,MATCH(distances!$A4,vertices!$A$2:$A$22,0))-INDEX(vertices!$E$2:$E$22,MATCH(distances!H$1,vertices!$A$2:$A$22,0)))^2),0)</f>
        <v>146</v>
      </c>
      <c r="I4">
        <f>ROUND(SQRT((INDEX(vertices!$D$2:$D$22,MATCH(distances!$A4,vertices!$A$2:$A$22,0))-INDEX(vertices!$D$2:$D$22,MATCH(distances!I$1,vertices!$A$2:$A$22,0)))^2+(INDEX(vertices!$E$2:$E$22,MATCH(distances!$A4,vertices!$A$2:$A$22,0))-INDEX(vertices!$E$2:$E$22,MATCH(distances!I$1,vertices!$A$2:$A$22,0)))^2),0)</f>
        <v>472</v>
      </c>
      <c r="J4">
        <f>ROUND(SQRT((INDEX(vertices!$D$2:$D$22,MATCH(distances!$A4,vertices!$A$2:$A$22,0))-INDEX(vertices!$D$2:$D$22,MATCH(distances!J$1,vertices!$A$2:$A$22,0)))^2+(INDEX(vertices!$E$2:$E$22,MATCH(distances!$A4,vertices!$A$2:$A$22,0))-INDEX(vertices!$E$2:$E$22,MATCH(distances!J$1,vertices!$A$2:$A$22,0)))^2),0)</f>
        <v>90</v>
      </c>
      <c r="K4">
        <f>ROUND(SQRT((INDEX(vertices!$D$2:$D$22,MATCH(distances!$A4,vertices!$A$2:$A$22,0))-INDEX(vertices!$D$2:$D$22,MATCH(distances!K$1,vertices!$A$2:$A$22,0)))^2+(INDEX(vertices!$E$2:$E$22,MATCH(distances!$A4,vertices!$A$2:$A$22,0))-INDEX(vertices!$E$2:$E$22,MATCH(distances!K$1,vertices!$A$2:$A$22,0)))^2),0)</f>
        <v>156</v>
      </c>
      <c r="L4">
        <f>ROUND(SQRT((INDEX(vertices!$D$2:$D$22,MATCH(distances!$A4,vertices!$A$2:$A$22,0))-INDEX(vertices!$D$2:$D$22,MATCH(distances!L$1,vertices!$A$2:$A$22,0)))^2+(INDEX(vertices!$E$2:$E$22,MATCH(distances!$A4,vertices!$A$2:$A$22,0))-INDEX(vertices!$E$2:$E$22,MATCH(distances!L$1,vertices!$A$2:$A$22,0)))^2),0)</f>
        <v>406</v>
      </c>
      <c r="M4">
        <f>ROUND(SQRT((INDEX(vertices!$D$2:$D$22,MATCH(distances!$A4,vertices!$A$2:$A$22,0))-INDEX(vertices!$D$2:$D$22,MATCH(distances!M$1,vertices!$A$2:$A$22,0)))^2+(INDEX(vertices!$E$2:$E$22,MATCH(distances!$A4,vertices!$A$2:$A$22,0))-INDEX(vertices!$E$2:$E$22,MATCH(distances!M$1,vertices!$A$2:$A$22,0)))^2),0)</f>
        <v>342</v>
      </c>
      <c r="N4">
        <f>ROUND(SQRT((INDEX(vertices!$D$2:$D$22,MATCH(distances!$A4,vertices!$A$2:$A$22,0))-INDEX(vertices!$D$2:$D$22,MATCH(distances!N$1,vertices!$A$2:$A$22,0)))^2+(INDEX(vertices!$E$2:$E$22,MATCH(distances!$A4,vertices!$A$2:$A$22,0))-INDEX(vertices!$E$2:$E$22,MATCH(distances!N$1,vertices!$A$2:$A$22,0)))^2),0)</f>
        <v>152</v>
      </c>
      <c r="O4">
        <f>ROUND(SQRT((INDEX(vertices!$D$2:$D$22,MATCH(distances!$A4,vertices!$A$2:$A$22,0))-INDEX(vertices!$D$2:$D$22,MATCH(distances!O$1,vertices!$A$2:$A$22,0)))^2+(INDEX(vertices!$E$2:$E$22,MATCH(distances!$A4,vertices!$A$2:$A$22,0))-INDEX(vertices!$E$2:$E$22,MATCH(distances!O$1,vertices!$A$2:$A$22,0)))^2),0)</f>
        <v>275</v>
      </c>
      <c r="P4">
        <f>ROUND(SQRT((INDEX(vertices!$D$2:$D$22,MATCH(distances!$A4,vertices!$A$2:$A$22,0))-INDEX(vertices!$D$2:$D$22,MATCH(distances!P$1,vertices!$A$2:$A$22,0)))^2+(INDEX(vertices!$E$2:$E$22,MATCH(distances!$A4,vertices!$A$2:$A$22,0))-INDEX(vertices!$E$2:$E$22,MATCH(distances!P$1,vertices!$A$2:$A$22,0)))^2),0)</f>
        <v>280</v>
      </c>
      <c r="Q4">
        <f>ROUND(SQRT((INDEX(vertices!$D$2:$D$22,MATCH(distances!$A4,vertices!$A$2:$A$22,0))-INDEX(vertices!$D$2:$D$22,MATCH(distances!Q$1,vertices!$A$2:$A$22,0)))^2+(INDEX(vertices!$E$2:$E$22,MATCH(distances!$A4,vertices!$A$2:$A$22,0))-INDEX(vertices!$E$2:$E$22,MATCH(distances!Q$1,vertices!$A$2:$A$22,0)))^2),0)</f>
        <v>282</v>
      </c>
      <c r="R4">
        <f>ROUND(SQRT((INDEX(vertices!$D$2:$D$22,MATCH(distances!$A4,vertices!$A$2:$A$22,0))-INDEX(vertices!$D$2:$D$22,MATCH(distances!R$1,vertices!$A$2:$A$22,0)))^2+(INDEX(vertices!$E$2:$E$22,MATCH(distances!$A4,vertices!$A$2:$A$22,0))-INDEX(vertices!$E$2:$E$22,MATCH(distances!R$1,vertices!$A$2:$A$22,0)))^2),0)</f>
        <v>242</v>
      </c>
      <c r="S4">
        <f>ROUND(SQRT((INDEX(vertices!$D$2:$D$22,MATCH(distances!$A4,vertices!$A$2:$A$22,0))-INDEX(vertices!$D$2:$D$22,MATCH(distances!S$1,vertices!$A$2:$A$22,0)))^2+(INDEX(vertices!$E$2:$E$22,MATCH(distances!$A4,vertices!$A$2:$A$22,0))-INDEX(vertices!$E$2:$E$22,MATCH(distances!S$1,vertices!$A$2:$A$22,0)))^2),0)</f>
        <v>333</v>
      </c>
      <c r="T4">
        <f>ROUND(SQRT((INDEX(vertices!$D$2:$D$22,MATCH(distances!$A4,vertices!$A$2:$A$22,0))-INDEX(vertices!$D$2:$D$22,MATCH(distances!T$1,vertices!$A$2:$A$22,0)))^2+(INDEX(vertices!$E$2:$E$22,MATCH(distances!$A4,vertices!$A$2:$A$22,0))-INDEX(vertices!$E$2:$E$22,MATCH(distances!T$1,vertices!$A$2:$A$22,0)))^2),0)</f>
        <v>415</v>
      </c>
      <c r="U4">
        <f>ROUND(SQRT((INDEX(vertices!$D$2:$D$22,MATCH(distances!$A4,vertices!$A$2:$A$22,0))-INDEX(vertices!$D$2:$D$22,MATCH(distances!U$1,vertices!$A$2:$A$22,0)))^2+(INDEX(vertices!$E$2:$E$22,MATCH(distances!$A4,vertices!$A$2:$A$22,0))-INDEX(vertices!$E$2:$E$22,MATCH(distances!U$1,vertices!$A$2:$A$22,0)))^2),0)</f>
        <v>455</v>
      </c>
      <c r="V4">
        <f>ROUND(SQRT((INDEX(vertices!$D$2:$D$22,MATCH(distances!$A4,vertices!$A$2:$A$22,0))-INDEX(vertices!$D$2:$D$22,MATCH(distances!V$1,vertices!$A$2:$A$22,0)))^2+(INDEX(vertices!$E$2:$E$22,MATCH(distances!$A4,vertices!$A$2:$A$22,0))-INDEX(vertices!$E$2:$E$22,MATCH(distances!V$1,vertices!$A$2:$A$22,0)))^2),0)</f>
        <v>178</v>
      </c>
    </row>
    <row r="5" spans="1:22" x14ac:dyDescent="0.25">
      <c r="A5" t="str">
        <v>D</v>
      </c>
      <c r="B5">
        <f>ROUND(SQRT((INDEX(vertices!$D$2:$D$22,MATCH(distances!$A5,vertices!$A$2:$A$22,0))-INDEX(vertices!$D$2:$D$22,MATCH(distances!B$1,vertices!$A$2:$A$22,0)))^2+(INDEX(vertices!$E$2:$E$22,MATCH(distances!$A5,vertices!$A$2:$A$22,0))-INDEX(vertices!$E$2:$E$22,MATCH(distances!B$1,vertices!$A$2:$A$22,0)))^2),0)</f>
        <v>343</v>
      </c>
      <c r="C5">
        <f>ROUND(SQRT((INDEX(vertices!$D$2:$D$22,MATCH(distances!$A5,vertices!$A$2:$A$22,0))-INDEX(vertices!$D$2:$D$22,MATCH(distances!C$1,vertices!$A$2:$A$22,0)))^2+(INDEX(vertices!$E$2:$E$22,MATCH(distances!$A5,vertices!$A$2:$A$22,0))-INDEX(vertices!$E$2:$E$22,MATCH(distances!C$1,vertices!$A$2:$A$22,0)))^2),0)</f>
        <v>141</v>
      </c>
      <c r="D5">
        <f>ROUND(SQRT((INDEX(vertices!$D$2:$D$22,MATCH(distances!$A5,vertices!$A$2:$A$22,0))-INDEX(vertices!$D$2:$D$22,MATCH(distances!D$1,vertices!$A$2:$A$22,0)))^2+(INDEX(vertices!$E$2:$E$22,MATCH(distances!$A5,vertices!$A$2:$A$22,0))-INDEX(vertices!$E$2:$E$22,MATCH(distances!D$1,vertices!$A$2:$A$22,0)))^2),0)</f>
        <v>175</v>
      </c>
      <c r="E5">
        <f>ROUND(SQRT((INDEX(vertices!$D$2:$D$22,MATCH(distances!$A5,vertices!$A$2:$A$22,0))-INDEX(vertices!$D$2:$D$22,MATCH(distances!E$1,vertices!$A$2:$A$22,0)))^2+(INDEX(vertices!$E$2:$E$22,MATCH(distances!$A5,vertices!$A$2:$A$22,0))-INDEX(vertices!$E$2:$E$22,MATCH(distances!E$1,vertices!$A$2:$A$22,0)))^2),0)</f>
        <v>0</v>
      </c>
      <c r="F5">
        <f>ROUND(SQRT((INDEX(vertices!$D$2:$D$22,MATCH(distances!$A5,vertices!$A$2:$A$22,0))-INDEX(vertices!$D$2:$D$22,MATCH(distances!F$1,vertices!$A$2:$A$22,0)))^2+(INDEX(vertices!$E$2:$E$22,MATCH(distances!$A5,vertices!$A$2:$A$22,0))-INDEX(vertices!$E$2:$E$22,MATCH(distances!F$1,vertices!$A$2:$A$22,0)))^2),0)</f>
        <v>239</v>
      </c>
      <c r="G5">
        <f>ROUND(SQRT((INDEX(vertices!$D$2:$D$22,MATCH(distances!$A5,vertices!$A$2:$A$22,0))-INDEX(vertices!$D$2:$D$22,MATCH(distances!G$1,vertices!$A$2:$A$22,0)))^2+(INDEX(vertices!$E$2:$E$22,MATCH(distances!$A5,vertices!$A$2:$A$22,0))-INDEX(vertices!$E$2:$E$22,MATCH(distances!G$1,vertices!$A$2:$A$22,0)))^2),0)</f>
        <v>110</v>
      </c>
      <c r="H5">
        <f>ROUND(SQRT((INDEX(vertices!$D$2:$D$22,MATCH(distances!$A5,vertices!$A$2:$A$22,0))-INDEX(vertices!$D$2:$D$22,MATCH(distances!H$1,vertices!$A$2:$A$22,0)))^2+(INDEX(vertices!$E$2:$E$22,MATCH(distances!$A5,vertices!$A$2:$A$22,0))-INDEX(vertices!$E$2:$E$22,MATCH(distances!H$1,vertices!$A$2:$A$22,0)))^2),0)</f>
        <v>38</v>
      </c>
      <c r="I5">
        <f>ROUND(SQRT((INDEX(vertices!$D$2:$D$22,MATCH(distances!$A5,vertices!$A$2:$A$22,0))-INDEX(vertices!$D$2:$D$22,MATCH(distances!I$1,vertices!$A$2:$A$22,0)))^2+(INDEX(vertices!$E$2:$E$22,MATCH(distances!$A5,vertices!$A$2:$A$22,0))-INDEX(vertices!$E$2:$E$22,MATCH(distances!I$1,vertices!$A$2:$A$22,0)))^2),0)</f>
        <v>374</v>
      </c>
      <c r="J5">
        <f>ROUND(SQRT((INDEX(vertices!$D$2:$D$22,MATCH(distances!$A5,vertices!$A$2:$A$22,0))-INDEX(vertices!$D$2:$D$22,MATCH(distances!J$1,vertices!$A$2:$A$22,0)))^2+(INDEX(vertices!$E$2:$E$22,MATCH(distances!$A5,vertices!$A$2:$A$22,0))-INDEX(vertices!$E$2:$E$22,MATCH(distances!J$1,vertices!$A$2:$A$22,0)))^2),0)</f>
        <v>95</v>
      </c>
      <c r="K5">
        <f>ROUND(SQRT((INDEX(vertices!$D$2:$D$22,MATCH(distances!$A5,vertices!$A$2:$A$22,0))-INDEX(vertices!$D$2:$D$22,MATCH(distances!K$1,vertices!$A$2:$A$22,0)))^2+(INDEX(vertices!$E$2:$E$22,MATCH(distances!$A5,vertices!$A$2:$A$22,0))-INDEX(vertices!$E$2:$E$22,MATCH(distances!K$1,vertices!$A$2:$A$22,0)))^2),0)</f>
        <v>60</v>
      </c>
      <c r="L5">
        <f>ROUND(SQRT((INDEX(vertices!$D$2:$D$22,MATCH(distances!$A5,vertices!$A$2:$A$22,0))-INDEX(vertices!$D$2:$D$22,MATCH(distances!L$1,vertices!$A$2:$A$22,0)))^2+(INDEX(vertices!$E$2:$E$22,MATCH(distances!$A5,vertices!$A$2:$A$22,0))-INDEX(vertices!$E$2:$E$22,MATCH(distances!L$1,vertices!$A$2:$A$22,0)))^2),0)</f>
        <v>314</v>
      </c>
      <c r="M5">
        <f>ROUND(SQRT((INDEX(vertices!$D$2:$D$22,MATCH(distances!$A5,vertices!$A$2:$A$22,0))-INDEX(vertices!$D$2:$D$22,MATCH(distances!M$1,vertices!$A$2:$A$22,0)))^2+(INDEX(vertices!$E$2:$E$22,MATCH(distances!$A5,vertices!$A$2:$A$22,0))-INDEX(vertices!$E$2:$E$22,MATCH(distances!M$1,vertices!$A$2:$A$22,0)))^2),0)</f>
        <v>182</v>
      </c>
      <c r="N5">
        <f>ROUND(SQRT((INDEX(vertices!$D$2:$D$22,MATCH(distances!$A5,vertices!$A$2:$A$22,0))-INDEX(vertices!$D$2:$D$22,MATCH(distances!N$1,vertices!$A$2:$A$22,0)))^2+(INDEX(vertices!$E$2:$E$22,MATCH(distances!$A5,vertices!$A$2:$A$22,0))-INDEX(vertices!$E$2:$E$22,MATCH(distances!N$1,vertices!$A$2:$A$22,0)))^2),0)</f>
        <v>67</v>
      </c>
      <c r="O5">
        <f>ROUND(SQRT((INDEX(vertices!$D$2:$D$22,MATCH(distances!$A5,vertices!$A$2:$A$22,0))-INDEX(vertices!$D$2:$D$22,MATCH(distances!O$1,vertices!$A$2:$A$22,0)))^2+(INDEX(vertices!$E$2:$E$22,MATCH(distances!$A5,vertices!$A$2:$A$22,0))-INDEX(vertices!$E$2:$E$22,MATCH(distances!O$1,vertices!$A$2:$A$22,0)))^2),0)</f>
        <v>130</v>
      </c>
      <c r="P5">
        <f>ROUND(SQRT((INDEX(vertices!$D$2:$D$22,MATCH(distances!$A5,vertices!$A$2:$A$22,0))-INDEX(vertices!$D$2:$D$22,MATCH(distances!P$1,vertices!$A$2:$A$22,0)))^2+(INDEX(vertices!$E$2:$E$22,MATCH(distances!$A5,vertices!$A$2:$A$22,0))-INDEX(vertices!$E$2:$E$22,MATCH(distances!P$1,vertices!$A$2:$A$22,0)))^2),0)</f>
        <v>106</v>
      </c>
      <c r="Q5">
        <f>ROUND(SQRT((INDEX(vertices!$D$2:$D$22,MATCH(distances!$A5,vertices!$A$2:$A$22,0))-INDEX(vertices!$D$2:$D$22,MATCH(distances!Q$1,vertices!$A$2:$A$22,0)))^2+(INDEX(vertices!$E$2:$E$22,MATCH(distances!$A5,vertices!$A$2:$A$22,0))-INDEX(vertices!$E$2:$E$22,MATCH(distances!Q$1,vertices!$A$2:$A$22,0)))^2),0)</f>
        <v>127</v>
      </c>
      <c r="R5">
        <f>ROUND(SQRT((INDEX(vertices!$D$2:$D$22,MATCH(distances!$A5,vertices!$A$2:$A$22,0))-INDEX(vertices!$D$2:$D$22,MATCH(distances!R$1,vertices!$A$2:$A$22,0)))^2+(INDEX(vertices!$E$2:$E$22,MATCH(distances!$A5,vertices!$A$2:$A$22,0))-INDEX(vertices!$E$2:$E$22,MATCH(distances!R$1,vertices!$A$2:$A$22,0)))^2),0)</f>
        <v>318</v>
      </c>
      <c r="S5">
        <f>ROUND(SQRT((INDEX(vertices!$D$2:$D$22,MATCH(distances!$A5,vertices!$A$2:$A$22,0))-INDEX(vertices!$D$2:$D$22,MATCH(distances!S$1,vertices!$A$2:$A$22,0)))^2+(INDEX(vertices!$E$2:$E$22,MATCH(distances!$A5,vertices!$A$2:$A$22,0))-INDEX(vertices!$E$2:$E$22,MATCH(distances!S$1,vertices!$A$2:$A$22,0)))^2),0)</f>
        <v>201</v>
      </c>
      <c r="T5">
        <f>ROUND(SQRT((INDEX(vertices!$D$2:$D$22,MATCH(distances!$A5,vertices!$A$2:$A$22,0))-INDEX(vertices!$D$2:$D$22,MATCH(distances!T$1,vertices!$A$2:$A$22,0)))^2+(INDEX(vertices!$E$2:$E$22,MATCH(distances!$A5,vertices!$A$2:$A$22,0))-INDEX(vertices!$E$2:$E$22,MATCH(distances!T$1,vertices!$A$2:$A$22,0)))^2),0)</f>
        <v>397</v>
      </c>
      <c r="U5">
        <f>ROUND(SQRT((INDEX(vertices!$D$2:$D$22,MATCH(distances!$A5,vertices!$A$2:$A$22,0))-INDEX(vertices!$D$2:$D$22,MATCH(distances!U$1,vertices!$A$2:$A$22,0)))^2+(INDEX(vertices!$E$2:$E$22,MATCH(distances!$A5,vertices!$A$2:$A$22,0))-INDEX(vertices!$E$2:$E$22,MATCH(distances!U$1,vertices!$A$2:$A$22,0)))^2),0)</f>
        <v>423</v>
      </c>
      <c r="V5">
        <f>ROUND(SQRT((INDEX(vertices!$D$2:$D$22,MATCH(distances!$A5,vertices!$A$2:$A$22,0))-INDEX(vertices!$D$2:$D$22,MATCH(distances!V$1,vertices!$A$2:$A$22,0)))^2+(INDEX(vertices!$E$2:$E$22,MATCH(distances!$A5,vertices!$A$2:$A$22,0))-INDEX(vertices!$E$2:$E$22,MATCH(distances!V$1,vertices!$A$2:$A$22,0)))^2),0)</f>
        <v>303</v>
      </c>
    </row>
    <row r="6" spans="1:22" x14ac:dyDescent="0.25">
      <c r="A6" t="str">
        <v>E</v>
      </c>
      <c r="B6">
        <f>ROUND(SQRT((INDEX(vertices!$D$2:$D$22,MATCH(distances!$A6,vertices!$A$2:$A$22,0))-INDEX(vertices!$D$2:$D$22,MATCH(distances!B$1,vertices!$A$2:$A$22,0)))^2+(INDEX(vertices!$E$2:$E$22,MATCH(distances!$A6,vertices!$A$2:$A$22,0))-INDEX(vertices!$E$2:$E$22,MATCH(distances!B$1,vertices!$A$2:$A$22,0)))^2),0)</f>
        <v>361</v>
      </c>
      <c r="C6">
        <f>ROUND(SQRT((INDEX(vertices!$D$2:$D$22,MATCH(distances!$A6,vertices!$A$2:$A$22,0))-INDEX(vertices!$D$2:$D$22,MATCH(distances!C$1,vertices!$A$2:$A$22,0)))^2+(INDEX(vertices!$E$2:$E$22,MATCH(distances!$A6,vertices!$A$2:$A$22,0))-INDEX(vertices!$E$2:$E$22,MATCH(distances!C$1,vertices!$A$2:$A$22,0)))^2),0)</f>
        <v>110</v>
      </c>
      <c r="D6">
        <f>ROUND(SQRT((INDEX(vertices!$D$2:$D$22,MATCH(distances!$A6,vertices!$A$2:$A$22,0))-INDEX(vertices!$D$2:$D$22,MATCH(distances!D$1,vertices!$A$2:$A$22,0)))^2+(INDEX(vertices!$E$2:$E$22,MATCH(distances!$A6,vertices!$A$2:$A$22,0))-INDEX(vertices!$E$2:$E$22,MATCH(distances!D$1,vertices!$A$2:$A$22,0)))^2),0)</f>
        <v>100</v>
      </c>
      <c r="E6">
        <f>ROUND(SQRT((INDEX(vertices!$D$2:$D$22,MATCH(distances!$A6,vertices!$A$2:$A$22,0))-INDEX(vertices!$D$2:$D$22,MATCH(distances!E$1,vertices!$A$2:$A$22,0)))^2+(INDEX(vertices!$E$2:$E$22,MATCH(distances!$A6,vertices!$A$2:$A$22,0))-INDEX(vertices!$E$2:$E$22,MATCH(distances!E$1,vertices!$A$2:$A$22,0)))^2),0)</f>
        <v>239</v>
      </c>
      <c r="F6">
        <f>ROUND(SQRT((INDEX(vertices!$D$2:$D$22,MATCH(distances!$A6,vertices!$A$2:$A$22,0))-INDEX(vertices!$D$2:$D$22,MATCH(distances!F$1,vertices!$A$2:$A$22,0)))^2+(INDEX(vertices!$E$2:$E$22,MATCH(distances!$A6,vertices!$A$2:$A$22,0))-INDEX(vertices!$E$2:$E$22,MATCH(distances!F$1,vertices!$A$2:$A$22,0)))^2),0)</f>
        <v>0</v>
      </c>
      <c r="G6">
        <f>ROUND(SQRT((INDEX(vertices!$D$2:$D$22,MATCH(distances!$A6,vertices!$A$2:$A$22,0))-INDEX(vertices!$D$2:$D$22,MATCH(distances!G$1,vertices!$A$2:$A$22,0)))^2+(INDEX(vertices!$E$2:$E$22,MATCH(distances!$A6,vertices!$A$2:$A$22,0))-INDEX(vertices!$E$2:$E$22,MATCH(distances!G$1,vertices!$A$2:$A$22,0)))^2),0)</f>
        <v>341</v>
      </c>
      <c r="H6">
        <f>ROUND(SQRT((INDEX(vertices!$D$2:$D$22,MATCH(distances!$A6,vertices!$A$2:$A$22,0))-INDEX(vertices!$D$2:$D$22,MATCH(distances!H$1,vertices!$A$2:$A$22,0)))^2+(INDEX(vertices!$E$2:$E$22,MATCH(distances!$A6,vertices!$A$2:$A$22,0))-INDEX(vertices!$E$2:$E$22,MATCH(distances!H$1,vertices!$A$2:$A$22,0)))^2),0)</f>
        <v>222</v>
      </c>
      <c r="I6">
        <f>ROUND(SQRT((INDEX(vertices!$D$2:$D$22,MATCH(distances!$A6,vertices!$A$2:$A$22,0))-INDEX(vertices!$D$2:$D$22,MATCH(distances!I$1,vertices!$A$2:$A$22,0)))^2+(INDEX(vertices!$E$2:$E$22,MATCH(distances!$A6,vertices!$A$2:$A$22,0))-INDEX(vertices!$E$2:$E$22,MATCH(distances!I$1,vertices!$A$2:$A$22,0)))^2),0)</f>
        <v>451</v>
      </c>
      <c r="J6">
        <f>ROUND(SQRT((INDEX(vertices!$D$2:$D$22,MATCH(distances!$A6,vertices!$A$2:$A$22,0))-INDEX(vertices!$D$2:$D$22,MATCH(distances!J$1,vertices!$A$2:$A$22,0)))^2+(INDEX(vertices!$E$2:$E$22,MATCH(distances!$A6,vertices!$A$2:$A$22,0))-INDEX(vertices!$E$2:$E$22,MATCH(distances!J$1,vertices!$A$2:$A$22,0)))^2),0)</f>
        <v>177</v>
      </c>
      <c r="K6">
        <f>ROUND(SQRT((INDEX(vertices!$D$2:$D$22,MATCH(distances!$A6,vertices!$A$2:$A$22,0))-INDEX(vertices!$D$2:$D$22,MATCH(distances!K$1,vertices!$A$2:$A$22,0)))^2+(INDEX(vertices!$E$2:$E$22,MATCH(distances!$A6,vertices!$A$2:$A$22,0))-INDEX(vertices!$E$2:$E$22,MATCH(distances!K$1,vertices!$A$2:$A$22,0)))^2),0)</f>
        <v>240</v>
      </c>
      <c r="L6">
        <f>ROUND(SQRT((INDEX(vertices!$D$2:$D$22,MATCH(distances!$A6,vertices!$A$2:$A$22,0))-INDEX(vertices!$D$2:$D$22,MATCH(distances!L$1,vertices!$A$2:$A$22,0)))^2+(INDEX(vertices!$E$2:$E$22,MATCH(distances!$A6,vertices!$A$2:$A$22,0))-INDEX(vertices!$E$2:$E$22,MATCH(distances!L$1,vertices!$A$2:$A$22,0)))^2),0)</f>
        <v>385</v>
      </c>
      <c r="M6">
        <f>ROUND(SQRT((INDEX(vertices!$D$2:$D$22,MATCH(distances!$A6,vertices!$A$2:$A$22,0))-INDEX(vertices!$D$2:$D$22,MATCH(distances!M$1,vertices!$A$2:$A$22,0)))^2+(INDEX(vertices!$E$2:$E$22,MATCH(distances!$A6,vertices!$A$2:$A$22,0))-INDEX(vertices!$E$2:$E$22,MATCH(distances!M$1,vertices!$A$2:$A$22,0)))^2),0)</f>
        <v>374</v>
      </c>
      <c r="N6">
        <f>ROUND(SQRT((INDEX(vertices!$D$2:$D$22,MATCH(distances!$A6,vertices!$A$2:$A$22,0))-INDEX(vertices!$D$2:$D$22,MATCH(distances!N$1,vertices!$A$2:$A$22,0)))^2+(INDEX(vertices!$E$2:$E$22,MATCH(distances!$A6,vertices!$A$2:$A$22,0))-INDEX(vertices!$E$2:$E$22,MATCH(distances!N$1,vertices!$A$2:$A$22,0)))^2),0)</f>
        <v>190</v>
      </c>
      <c r="O6">
        <f>ROUND(SQRT((INDEX(vertices!$D$2:$D$22,MATCH(distances!$A6,vertices!$A$2:$A$22,0))-INDEX(vertices!$D$2:$D$22,MATCH(distances!O$1,vertices!$A$2:$A$22,0)))^2+(INDEX(vertices!$E$2:$E$22,MATCH(distances!$A6,vertices!$A$2:$A$22,0))-INDEX(vertices!$E$2:$E$22,MATCH(distances!O$1,vertices!$A$2:$A$22,0)))^2),0)</f>
        <v>304</v>
      </c>
      <c r="P6">
        <f>ROUND(SQRT((INDEX(vertices!$D$2:$D$22,MATCH(distances!$A6,vertices!$A$2:$A$22,0))-INDEX(vertices!$D$2:$D$22,MATCH(distances!P$1,vertices!$A$2:$A$22,0)))^2+(INDEX(vertices!$E$2:$E$22,MATCH(distances!$A6,vertices!$A$2:$A$22,0))-INDEX(vertices!$E$2:$E$22,MATCH(distances!P$1,vertices!$A$2:$A$22,0)))^2),0)</f>
        <v>341</v>
      </c>
      <c r="Q6">
        <f>ROUND(SQRT((INDEX(vertices!$D$2:$D$22,MATCH(distances!$A6,vertices!$A$2:$A$22,0))-INDEX(vertices!$D$2:$D$22,MATCH(distances!Q$1,vertices!$A$2:$A$22,0)))^2+(INDEX(vertices!$E$2:$E$22,MATCH(distances!$A6,vertices!$A$2:$A$22,0))-INDEX(vertices!$E$2:$E$22,MATCH(distances!Q$1,vertices!$A$2:$A$22,0)))^2),0)</f>
        <v>361</v>
      </c>
      <c r="R6">
        <f>ROUND(SQRT((INDEX(vertices!$D$2:$D$22,MATCH(distances!$A6,vertices!$A$2:$A$22,0))-INDEX(vertices!$D$2:$D$22,MATCH(distances!R$1,vertices!$A$2:$A$22,0)))^2+(INDEX(vertices!$E$2:$E$22,MATCH(distances!$A6,vertices!$A$2:$A$22,0))-INDEX(vertices!$E$2:$E$22,MATCH(distances!R$1,vertices!$A$2:$A$22,0)))^2),0)</f>
        <v>151</v>
      </c>
      <c r="S6">
        <f>ROUND(SQRT((INDEX(vertices!$D$2:$D$22,MATCH(distances!$A6,vertices!$A$2:$A$22,0))-INDEX(vertices!$D$2:$D$22,MATCH(distances!S$1,vertices!$A$2:$A$22,0)))^2+(INDEX(vertices!$E$2:$E$22,MATCH(distances!$A6,vertices!$A$2:$A$22,0))-INDEX(vertices!$E$2:$E$22,MATCH(distances!S$1,vertices!$A$2:$A$22,0)))^2),0)</f>
        <v>345</v>
      </c>
      <c r="T6">
        <f>ROUND(SQRT((INDEX(vertices!$D$2:$D$22,MATCH(distances!$A6,vertices!$A$2:$A$22,0))-INDEX(vertices!$D$2:$D$22,MATCH(distances!T$1,vertices!$A$2:$A$22,0)))^2+(INDEX(vertices!$E$2:$E$22,MATCH(distances!$A6,vertices!$A$2:$A$22,0))-INDEX(vertices!$E$2:$E$22,MATCH(distances!T$1,vertices!$A$2:$A$22,0)))^2),0)</f>
        <v>354</v>
      </c>
      <c r="U6">
        <f>ROUND(SQRT((INDEX(vertices!$D$2:$D$22,MATCH(distances!$A6,vertices!$A$2:$A$22,0))-INDEX(vertices!$D$2:$D$22,MATCH(distances!U$1,vertices!$A$2:$A$22,0)))^2+(INDEX(vertices!$E$2:$E$22,MATCH(distances!$A6,vertices!$A$2:$A$22,0))-INDEX(vertices!$E$2:$E$22,MATCH(distances!U$1,vertices!$A$2:$A$22,0)))^2),0)</f>
        <v>398</v>
      </c>
      <c r="V6">
        <f>ROUND(SQRT((INDEX(vertices!$D$2:$D$22,MATCH(distances!$A6,vertices!$A$2:$A$22,0))-INDEX(vertices!$D$2:$D$22,MATCH(distances!V$1,vertices!$A$2:$A$22,0)))^2+(INDEX(vertices!$E$2:$E$22,MATCH(distances!$A6,vertices!$A$2:$A$22,0))-INDEX(vertices!$E$2:$E$22,MATCH(distances!V$1,vertices!$A$2:$A$22,0)))^2),0)</f>
        <v>78</v>
      </c>
    </row>
    <row r="7" spans="1:22" x14ac:dyDescent="0.25">
      <c r="A7" t="str">
        <v>F</v>
      </c>
      <c r="B7">
        <f>ROUND(SQRT((INDEX(vertices!$D$2:$D$22,MATCH(distances!$A7,vertices!$A$2:$A$22,0))-INDEX(vertices!$D$2:$D$22,MATCH(distances!B$1,vertices!$A$2:$A$22,0)))^2+(INDEX(vertices!$E$2:$E$22,MATCH(distances!$A7,vertices!$A$2:$A$22,0))-INDEX(vertices!$E$2:$E$22,MATCH(distances!B$1,vertices!$A$2:$A$22,0)))^2),0)</f>
        <v>341</v>
      </c>
      <c r="C7">
        <f>ROUND(SQRT((INDEX(vertices!$D$2:$D$22,MATCH(distances!$A7,vertices!$A$2:$A$22,0))-INDEX(vertices!$D$2:$D$22,MATCH(distances!C$1,vertices!$A$2:$A$22,0)))^2+(INDEX(vertices!$E$2:$E$22,MATCH(distances!$A7,vertices!$A$2:$A$22,0))-INDEX(vertices!$E$2:$E$22,MATCH(distances!C$1,vertices!$A$2:$A$22,0)))^2),0)</f>
        <v>250</v>
      </c>
      <c r="D7">
        <f>ROUND(SQRT((INDEX(vertices!$D$2:$D$22,MATCH(distances!$A7,vertices!$A$2:$A$22,0))-INDEX(vertices!$D$2:$D$22,MATCH(distances!D$1,vertices!$A$2:$A$22,0)))^2+(INDEX(vertices!$E$2:$E$22,MATCH(distances!$A7,vertices!$A$2:$A$22,0))-INDEX(vertices!$E$2:$E$22,MATCH(distances!D$1,vertices!$A$2:$A$22,0)))^2),0)</f>
        <v>284</v>
      </c>
      <c r="E7">
        <f>ROUND(SQRT((INDEX(vertices!$D$2:$D$22,MATCH(distances!$A7,vertices!$A$2:$A$22,0))-INDEX(vertices!$D$2:$D$22,MATCH(distances!E$1,vertices!$A$2:$A$22,0)))^2+(INDEX(vertices!$E$2:$E$22,MATCH(distances!$A7,vertices!$A$2:$A$22,0))-INDEX(vertices!$E$2:$E$22,MATCH(distances!E$1,vertices!$A$2:$A$22,0)))^2),0)</f>
        <v>110</v>
      </c>
      <c r="F7">
        <f>ROUND(SQRT((INDEX(vertices!$D$2:$D$22,MATCH(distances!$A7,vertices!$A$2:$A$22,0))-INDEX(vertices!$D$2:$D$22,MATCH(distances!F$1,vertices!$A$2:$A$22,0)))^2+(INDEX(vertices!$E$2:$E$22,MATCH(distances!$A7,vertices!$A$2:$A$22,0))-INDEX(vertices!$E$2:$E$22,MATCH(distances!F$1,vertices!$A$2:$A$22,0)))^2),0)</f>
        <v>341</v>
      </c>
      <c r="G7">
        <f>ROUND(SQRT((INDEX(vertices!$D$2:$D$22,MATCH(distances!$A7,vertices!$A$2:$A$22,0))-INDEX(vertices!$D$2:$D$22,MATCH(distances!G$1,vertices!$A$2:$A$22,0)))^2+(INDEX(vertices!$E$2:$E$22,MATCH(distances!$A7,vertices!$A$2:$A$22,0))-INDEX(vertices!$E$2:$E$22,MATCH(distances!G$1,vertices!$A$2:$A$22,0)))^2),0)</f>
        <v>0</v>
      </c>
      <c r="H7">
        <f>ROUND(SQRT((INDEX(vertices!$D$2:$D$22,MATCH(distances!$A7,vertices!$A$2:$A$22,0))-INDEX(vertices!$D$2:$D$22,MATCH(distances!H$1,vertices!$A$2:$A$22,0)))^2+(INDEX(vertices!$E$2:$E$22,MATCH(distances!$A7,vertices!$A$2:$A$22,0))-INDEX(vertices!$E$2:$E$22,MATCH(distances!H$1,vertices!$A$2:$A$22,0)))^2),0)</f>
        <v>143</v>
      </c>
      <c r="I7">
        <f>ROUND(SQRT((INDEX(vertices!$D$2:$D$22,MATCH(distances!$A7,vertices!$A$2:$A$22,0))-INDEX(vertices!$D$2:$D$22,MATCH(distances!I$1,vertices!$A$2:$A$22,0)))^2+(INDEX(vertices!$E$2:$E$22,MATCH(distances!$A7,vertices!$A$2:$A$22,0))-INDEX(vertices!$E$2:$E$22,MATCH(distances!I$1,vertices!$A$2:$A$22,0)))^2),0)</f>
        <v>337</v>
      </c>
      <c r="J7">
        <f>ROUND(SQRT((INDEX(vertices!$D$2:$D$22,MATCH(distances!$A7,vertices!$A$2:$A$22,0))-INDEX(vertices!$D$2:$D$22,MATCH(distances!J$1,vertices!$A$2:$A$22,0)))^2+(INDEX(vertices!$E$2:$E$22,MATCH(distances!$A7,vertices!$A$2:$A$22,0))-INDEX(vertices!$E$2:$E$22,MATCH(distances!J$1,vertices!$A$2:$A$22,0)))^2),0)</f>
        <v>203</v>
      </c>
      <c r="K7">
        <f>ROUND(SQRT((INDEX(vertices!$D$2:$D$22,MATCH(distances!$A7,vertices!$A$2:$A$22,0))-INDEX(vertices!$D$2:$D$22,MATCH(distances!K$1,vertices!$A$2:$A$22,0)))^2+(INDEX(vertices!$E$2:$E$22,MATCH(distances!$A7,vertices!$A$2:$A$22,0))-INDEX(vertices!$E$2:$E$22,MATCH(distances!K$1,vertices!$A$2:$A$22,0)))^2),0)</f>
        <v>151</v>
      </c>
      <c r="L7">
        <f>ROUND(SQRT((INDEX(vertices!$D$2:$D$22,MATCH(distances!$A7,vertices!$A$2:$A$22,0))-INDEX(vertices!$D$2:$D$22,MATCH(distances!L$1,vertices!$A$2:$A$22,0)))^2+(INDEX(vertices!$E$2:$E$22,MATCH(distances!$A7,vertices!$A$2:$A$22,0))-INDEX(vertices!$E$2:$E$22,MATCH(distances!L$1,vertices!$A$2:$A$22,0)))^2),0)</f>
        <v>289</v>
      </c>
      <c r="M7">
        <f>ROUND(SQRT((INDEX(vertices!$D$2:$D$22,MATCH(distances!$A7,vertices!$A$2:$A$22,0))-INDEX(vertices!$D$2:$D$22,MATCH(distances!M$1,vertices!$A$2:$A$22,0)))^2+(INDEX(vertices!$E$2:$E$22,MATCH(distances!$A7,vertices!$A$2:$A$22,0))-INDEX(vertices!$E$2:$E$22,MATCH(distances!M$1,vertices!$A$2:$A$22,0)))^2),0)</f>
        <v>102</v>
      </c>
      <c r="N7">
        <f>ROUND(SQRT((INDEX(vertices!$D$2:$D$22,MATCH(distances!$A7,vertices!$A$2:$A$22,0))-INDEX(vertices!$D$2:$D$22,MATCH(distances!N$1,vertices!$A$2:$A$22,0)))^2+(INDEX(vertices!$E$2:$E$22,MATCH(distances!$A7,vertices!$A$2:$A$22,0))-INDEX(vertices!$E$2:$E$22,MATCH(distances!N$1,vertices!$A$2:$A$22,0)))^2),0)</f>
        <v>152</v>
      </c>
      <c r="O7">
        <f>ROUND(SQRT((INDEX(vertices!$D$2:$D$22,MATCH(distances!$A7,vertices!$A$2:$A$22,0))-INDEX(vertices!$D$2:$D$22,MATCH(distances!O$1,vertices!$A$2:$A$22,0)))^2+(INDEX(vertices!$E$2:$E$22,MATCH(distances!$A7,vertices!$A$2:$A$22,0))-INDEX(vertices!$E$2:$E$22,MATCH(distances!O$1,vertices!$A$2:$A$22,0)))^2),0)</f>
        <v>97</v>
      </c>
      <c r="P7">
        <f>ROUND(SQRT((INDEX(vertices!$D$2:$D$22,MATCH(distances!$A7,vertices!$A$2:$A$22,0))-INDEX(vertices!$D$2:$D$22,MATCH(distances!P$1,vertices!$A$2:$A$22,0)))^2+(INDEX(vertices!$E$2:$E$22,MATCH(distances!$A7,vertices!$A$2:$A$22,0))-INDEX(vertices!$E$2:$E$22,MATCH(distances!P$1,vertices!$A$2:$A$22,0)))^2),0)</f>
        <v>15</v>
      </c>
      <c r="Q7">
        <f>ROUND(SQRT((INDEX(vertices!$D$2:$D$22,MATCH(distances!$A7,vertices!$A$2:$A$22,0))-INDEX(vertices!$D$2:$D$22,MATCH(distances!Q$1,vertices!$A$2:$A$22,0)))^2+(INDEX(vertices!$E$2:$E$22,MATCH(distances!$A7,vertices!$A$2:$A$22,0))-INDEX(vertices!$E$2:$E$22,MATCH(distances!Q$1,vertices!$A$2:$A$22,0)))^2),0)</f>
        <v>95</v>
      </c>
      <c r="R7">
        <f>ROUND(SQRT((INDEX(vertices!$D$2:$D$22,MATCH(distances!$A7,vertices!$A$2:$A$22,0))-INDEX(vertices!$D$2:$D$22,MATCH(distances!R$1,vertices!$A$2:$A$22,0)))^2+(INDEX(vertices!$E$2:$E$22,MATCH(distances!$A7,vertices!$A$2:$A$22,0))-INDEX(vertices!$E$2:$E$22,MATCH(distances!R$1,vertices!$A$2:$A$22,0)))^2),0)</f>
        <v>394</v>
      </c>
      <c r="S7">
        <f>ROUND(SQRT((INDEX(vertices!$D$2:$D$22,MATCH(distances!$A7,vertices!$A$2:$A$22,0))-INDEX(vertices!$D$2:$D$22,MATCH(distances!S$1,vertices!$A$2:$A$22,0)))^2+(INDEX(vertices!$E$2:$E$22,MATCH(distances!$A7,vertices!$A$2:$A$22,0))-INDEX(vertices!$E$2:$E$22,MATCH(distances!S$1,vertices!$A$2:$A$22,0)))^2),0)</f>
        <v>156</v>
      </c>
      <c r="T7">
        <f>ROUND(SQRT((INDEX(vertices!$D$2:$D$22,MATCH(distances!$A7,vertices!$A$2:$A$22,0))-INDEX(vertices!$D$2:$D$22,MATCH(distances!T$1,vertices!$A$2:$A$22,0)))^2+(INDEX(vertices!$E$2:$E$22,MATCH(distances!$A7,vertices!$A$2:$A$22,0))-INDEX(vertices!$E$2:$E$22,MATCH(distances!T$1,vertices!$A$2:$A$22,0)))^2),0)</f>
        <v>415</v>
      </c>
      <c r="U7">
        <f>ROUND(SQRT((INDEX(vertices!$D$2:$D$22,MATCH(distances!$A7,vertices!$A$2:$A$22,0))-INDEX(vertices!$D$2:$D$22,MATCH(distances!U$1,vertices!$A$2:$A$22,0)))^2+(INDEX(vertices!$E$2:$E$22,MATCH(distances!$A7,vertices!$A$2:$A$22,0))-INDEX(vertices!$E$2:$E$22,MATCH(distances!U$1,vertices!$A$2:$A$22,0)))^2),0)</f>
        <v>431</v>
      </c>
      <c r="V7">
        <f>ROUND(SQRT((INDEX(vertices!$D$2:$D$22,MATCH(distances!$A7,vertices!$A$2:$A$22,0))-INDEX(vertices!$D$2:$D$22,MATCH(distances!V$1,vertices!$A$2:$A$22,0)))^2+(INDEX(vertices!$E$2:$E$22,MATCH(distances!$A7,vertices!$A$2:$A$22,0))-INDEX(vertices!$E$2:$E$22,MATCH(distances!V$1,vertices!$A$2:$A$22,0)))^2),0)</f>
        <v>398</v>
      </c>
    </row>
    <row r="8" spans="1:22" x14ac:dyDescent="0.25">
      <c r="A8" t="str">
        <v>G</v>
      </c>
      <c r="B8">
        <f>ROUND(SQRT((INDEX(vertices!$D$2:$D$22,MATCH(distances!$A8,vertices!$A$2:$A$22,0))-INDEX(vertices!$D$2:$D$22,MATCH(distances!B$1,vertices!$A$2:$A$22,0)))^2+(INDEX(vertices!$E$2:$E$22,MATCH(distances!$A8,vertices!$A$2:$A$22,0))-INDEX(vertices!$E$2:$E$22,MATCH(distances!B$1,vertices!$A$2:$A$22,0)))^2),0)</f>
        <v>370</v>
      </c>
      <c r="C8">
        <f>ROUND(SQRT((INDEX(vertices!$D$2:$D$22,MATCH(distances!$A8,vertices!$A$2:$A$22,0))-INDEX(vertices!$D$2:$D$22,MATCH(distances!C$1,vertices!$A$2:$A$22,0)))^2+(INDEX(vertices!$E$2:$E$22,MATCH(distances!$A8,vertices!$A$2:$A$22,0))-INDEX(vertices!$E$2:$E$22,MATCH(distances!C$1,vertices!$A$2:$A$22,0)))^2),0)</f>
        <v>117</v>
      </c>
      <c r="D8">
        <f>ROUND(SQRT((INDEX(vertices!$D$2:$D$22,MATCH(distances!$A8,vertices!$A$2:$A$22,0))-INDEX(vertices!$D$2:$D$22,MATCH(distances!D$1,vertices!$A$2:$A$22,0)))^2+(INDEX(vertices!$E$2:$E$22,MATCH(distances!$A8,vertices!$A$2:$A$22,0))-INDEX(vertices!$E$2:$E$22,MATCH(distances!D$1,vertices!$A$2:$A$22,0)))^2),0)</f>
        <v>146</v>
      </c>
      <c r="E8">
        <f>ROUND(SQRT((INDEX(vertices!$D$2:$D$22,MATCH(distances!$A8,vertices!$A$2:$A$22,0))-INDEX(vertices!$D$2:$D$22,MATCH(distances!E$1,vertices!$A$2:$A$22,0)))^2+(INDEX(vertices!$E$2:$E$22,MATCH(distances!$A8,vertices!$A$2:$A$22,0))-INDEX(vertices!$E$2:$E$22,MATCH(distances!E$1,vertices!$A$2:$A$22,0)))^2),0)</f>
        <v>38</v>
      </c>
      <c r="F8">
        <f>ROUND(SQRT((INDEX(vertices!$D$2:$D$22,MATCH(distances!$A8,vertices!$A$2:$A$22,0))-INDEX(vertices!$D$2:$D$22,MATCH(distances!F$1,vertices!$A$2:$A$22,0)))^2+(INDEX(vertices!$E$2:$E$22,MATCH(distances!$A8,vertices!$A$2:$A$22,0))-INDEX(vertices!$E$2:$E$22,MATCH(distances!F$1,vertices!$A$2:$A$22,0)))^2),0)</f>
        <v>222</v>
      </c>
      <c r="G8">
        <f>ROUND(SQRT((INDEX(vertices!$D$2:$D$22,MATCH(distances!$A8,vertices!$A$2:$A$22,0))-INDEX(vertices!$D$2:$D$22,MATCH(distances!G$1,vertices!$A$2:$A$22,0)))^2+(INDEX(vertices!$E$2:$E$22,MATCH(distances!$A8,vertices!$A$2:$A$22,0))-INDEX(vertices!$E$2:$E$22,MATCH(distances!G$1,vertices!$A$2:$A$22,0)))^2),0)</f>
        <v>143</v>
      </c>
      <c r="H8">
        <f>ROUND(SQRT((INDEX(vertices!$D$2:$D$22,MATCH(distances!$A8,vertices!$A$2:$A$22,0))-INDEX(vertices!$D$2:$D$22,MATCH(distances!H$1,vertices!$A$2:$A$22,0)))^2+(INDEX(vertices!$E$2:$E$22,MATCH(distances!$A8,vertices!$A$2:$A$22,0))-INDEX(vertices!$E$2:$E$22,MATCH(distances!H$1,vertices!$A$2:$A$22,0)))^2),0)</f>
        <v>0</v>
      </c>
      <c r="I8">
        <f>ROUND(SQRT((INDEX(vertices!$D$2:$D$22,MATCH(distances!$A8,vertices!$A$2:$A$22,0))-INDEX(vertices!$D$2:$D$22,MATCH(distances!I$1,vertices!$A$2:$A$22,0)))^2+(INDEX(vertices!$E$2:$E$22,MATCH(distances!$A8,vertices!$A$2:$A$22,0))-INDEX(vertices!$E$2:$E$22,MATCH(distances!I$1,vertices!$A$2:$A$22,0)))^2),0)</f>
        <v>407</v>
      </c>
      <c r="J8">
        <f>ROUND(SQRT((INDEX(vertices!$D$2:$D$22,MATCH(distances!$A8,vertices!$A$2:$A$22,0))-INDEX(vertices!$D$2:$D$22,MATCH(distances!J$1,vertices!$A$2:$A$22,0)))^2+(INDEX(vertices!$E$2:$E$22,MATCH(distances!$A8,vertices!$A$2:$A$22,0))-INDEX(vertices!$E$2:$E$22,MATCH(distances!J$1,vertices!$A$2:$A$22,0)))^2),0)</f>
        <v>61</v>
      </c>
      <c r="K8">
        <f>ROUND(SQRT((INDEX(vertices!$D$2:$D$22,MATCH(distances!$A8,vertices!$A$2:$A$22,0))-INDEX(vertices!$D$2:$D$22,MATCH(distances!K$1,vertices!$A$2:$A$22,0)))^2+(INDEX(vertices!$E$2:$E$22,MATCH(distances!$A8,vertices!$A$2:$A$22,0))-INDEX(vertices!$E$2:$E$22,MATCH(distances!K$1,vertices!$A$2:$A$22,0)))^2),0)</f>
        <v>30</v>
      </c>
      <c r="L8">
        <f>ROUND(SQRT((INDEX(vertices!$D$2:$D$22,MATCH(distances!$A8,vertices!$A$2:$A$22,0))-INDEX(vertices!$D$2:$D$22,MATCH(distances!L$1,vertices!$A$2:$A$22,0)))^2+(INDEX(vertices!$E$2:$E$22,MATCH(distances!$A8,vertices!$A$2:$A$22,0))-INDEX(vertices!$E$2:$E$22,MATCH(distances!L$1,vertices!$A$2:$A$22,0)))^2),0)</f>
        <v>346</v>
      </c>
      <c r="M8">
        <f>ROUND(SQRT((INDEX(vertices!$D$2:$D$22,MATCH(distances!$A8,vertices!$A$2:$A$22,0))-INDEX(vertices!$D$2:$D$22,MATCH(distances!M$1,vertices!$A$2:$A$22,0)))^2+(INDEX(vertices!$E$2:$E$22,MATCH(distances!$A8,vertices!$A$2:$A$22,0))-INDEX(vertices!$E$2:$E$22,MATCH(distances!M$1,vertices!$A$2:$A$22,0)))^2),0)</f>
        <v>220</v>
      </c>
      <c r="N8">
        <f>ROUND(SQRT((INDEX(vertices!$D$2:$D$22,MATCH(distances!$A8,vertices!$A$2:$A$22,0))-INDEX(vertices!$D$2:$D$22,MATCH(distances!N$1,vertices!$A$2:$A$22,0)))^2+(INDEX(vertices!$E$2:$E$22,MATCH(distances!$A8,vertices!$A$2:$A$22,0))-INDEX(vertices!$E$2:$E$22,MATCH(distances!N$1,vertices!$A$2:$A$22,0)))^2),0)</f>
        <v>81</v>
      </c>
      <c r="O8">
        <f>ROUND(SQRT((INDEX(vertices!$D$2:$D$22,MATCH(distances!$A8,vertices!$A$2:$A$22,0))-INDEX(vertices!$D$2:$D$22,MATCH(distances!O$1,vertices!$A$2:$A$22,0)))^2+(INDEX(vertices!$E$2:$E$22,MATCH(distances!$A8,vertices!$A$2:$A$22,0))-INDEX(vertices!$E$2:$E$22,MATCH(distances!O$1,vertices!$A$2:$A$22,0)))^2),0)</f>
        <v>167</v>
      </c>
      <c r="P8">
        <f>ROUND(SQRT((INDEX(vertices!$D$2:$D$22,MATCH(distances!$A8,vertices!$A$2:$A$22,0))-INDEX(vertices!$D$2:$D$22,MATCH(distances!P$1,vertices!$A$2:$A$22,0)))^2+(INDEX(vertices!$E$2:$E$22,MATCH(distances!$A8,vertices!$A$2:$A$22,0))-INDEX(vertices!$E$2:$E$22,MATCH(distances!P$1,vertices!$A$2:$A$22,0)))^2),0)</f>
        <v>137</v>
      </c>
      <c r="Q8">
        <f>ROUND(SQRT((INDEX(vertices!$D$2:$D$22,MATCH(distances!$A8,vertices!$A$2:$A$22,0))-INDEX(vertices!$D$2:$D$22,MATCH(distances!Q$1,vertices!$A$2:$A$22,0)))^2+(INDEX(vertices!$E$2:$E$22,MATCH(distances!$A8,vertices!$A$2:$A$22,0))-INDEX(vertices!$E$2:$E$22,MATCH(distances!Q$1,vertices!$A$2:$A$22,0)))^2),0)</f>
        <v>139</v>
      </c>
      <c r="R8">
        <f>ROUND(SQRT((INDEX(vertices!$D$2:$D$22,MATCH(distances!$A8,vertices!$A$2:$A$22,0))-INDEX(vertices!$D$2:$D$22,MATCH(distances!R$1,vertices!$A$2:$A$22,0)))^2+(INDEX(vertices!$E$2:$E$22,MATCH(distances!$A8,vertices!$A$2:$A$22,0))-INDEX(vertices!$E$2:$E$22,MATCH(distances!R$1,vertices!$A$2:$A$22,0)))^2),0)</f>
        <v>317</v>
      </c>
      <c r="S8">
        <f>ROUND(SQRT((INDEX(vertices!$D$2:$D$22,MATCH(distances!$A8,vertices!$A$2:$A$22,0))-INDEX(vertices!$D$2:$D$22,MATCH(distances!S$1,vertices!$A$2:$A$22,0)))^2+(INDEX(vertices!$E$2:$E$22,MATCH(distances!$A8,vertices!$A$2:$A$22,0))-INDEX(vertices!$E$2:$E$22,MATCH(distances!S$1,vertices!$A$2:$A$22,0)))^2),0)</f>
        <v>237</v>
      </c>
      <c r="T8">
        <f>ROUND(SQRT((INDEX(vertices!$D$2:$D$22,MATCH(distances!$A8,vertices!$A$2:$A$22,0))-INDEX(vertices!$D$2:$D$22,MATCH(distances!T$1,vertices!$A$2:$A$22,0)))^2+(INDEX(vertices!$E$2:$E$22,MATCH(distances!$A8,vertices!$A$2:$A$22,0))-INDEX(vertices!$E$2:$E$22,MATCH(distances!T$1,vertices!$A$2:$A$22,0)))^2),0)</f>
        <v>417</v>
      </c>
      <c r="U8">
        <f>ROUND(SQRT((INDEX(vertices!$D$2:$D$22,MATCH(distances!$A8,vertices!$A$2:$A$22,0))-INDEX(vertices!$D$2:$D$22,MATCH(distances!U$1,vertices!$A$2:$A$22,0)))^2+(INDEX(vertices!$E$2:$E$22,MATCH(distances!$A8,vertices!$A$2:$A$22,0))-INDEX(vertices!$E$2:$E$22,MATCH(distances!U$1,vertices!$A$2:$A$22,0)))^2),0)</f>
        <v>447</v>
      </c>
      <c r="V8">
        <f>ROUND(SQRT((INDEX(vertices!$D$2:$D$22,MATCH(distances!$A8,vertices!$A$2:$A$22,0))-INDEX(vertices!$D$2:$D$22,MATCH(distances!V$1,vertices!$A$2:$A$22,0)))^2+(INDEX(vertices!$E$2:$E$22,MATCH(distances!$A8,vertices!$A$2:$A$22,0))-INDEX(vertices!$E$2:$E$22,MATCH(distances!V$1,vertices!$A$2:$A$22,0)))^2),0)</f>
        <v>292</v>
      </c>
    </row>
    <row r="9" spans="1:22" x14ac:dyDescent="0.25">
      <c r="A9" t="str">
        <v>H</v>
      </c>
      <c r="B9">
        <f>ROUND(SQRT((INDEX(vertices!$D$2:$D$22,MATCH(distances!$A9,vertices!$A$2:$A$22,0))-INDEX(vertices!$D$2:$D$22,MATCH(distances!B$1,vertices!$A$2:$A$22,0)))^2+(INDEX(vertices!$E$2:$E$22,MATCH(distances!$A9,vertices!$A$2:$A$22,0))-INDEX(vertices!$E$2:$E$22,MATCH(distances!B$1,vertices!$A$2:$A$22,0)))^2),0)</f>
        <v>115</v>
      </c>
      <c r="C9">
        <f>ROUND(SQRT((INDEX(vertices!$D$2:$D$22,MATCH(distances!$A9,vertices!$A$2:$A$22,0))-INDEX(vertices!$D$2:$D$22,MATCH(distances!C$1,vertices!$A$2:$A$22,0)))^2+(INDEX(vertices!$E$2:$E$22,MATCH(distances!$A9,vertices!$A$2:$A$22,0))-INDEX(vertices!$E$2:$E$22,MATCH(distances!C$1,vertices!$A$2:$A$22,0)))^2),0)</f>
        <v>438</v>
      </c>
      <c r="D9">
        <f>ROUND(SQRT((INDEX(vertices!$D$2:$D$22,MATCH(distances!$A9,vertices!$A$2:$A$22,0))-INDEX(vertices!$D$2:$D$22,MATCH(distances!D$1,vertices!$A$2:$A$22,0)))^2+(INDEX(vertices!$E$2:$E$22,MATCH(distances!$A9,vertices!$A$2:$A$22,0))-INDEX(vertices!$E$2:$E$22,MATCH(distances!D$1,vertices!$A$2:$A$22,0)))^2),0)</f>
        <v>472</v>
      </c>
      <c r="E9">
        <f>ROUND(SQRT((INDEX(vertices!$D$2:$D$22,MATCH(distances!$A9,vertices!$A$2:$A$22,0))-INDEX(vertices!$D$2:$D$22,MATCH(distances!E$1,vertices!$A$2:$A$22,0)))^2+(INDEX(vertices!$E$2:$E$22,MATCH(distances!$A9,vertices!$A$2:$A$22,0))-INDEX(vertices!$E$2:$E$22,MATCH(distances!E$1,vertices!$A$2:$A$22,0)))^2),0)</f>
        <v>374</v>
      </c>
      <c r="F9">
        <f>ROUND(SQRT((INDEX(vertices!$D$2:$D$22,MATCH(distances!$A9,vertices!$A$2:$A$22,0))-INDEX(vertices!$D$2:$D$22,MATCH(distances!F$1,vertices!$A$2:$A$22,0)))^2+(INDEX(vertices!$E$2:$E$22,MATCH(distances!$A9,vertices!$A$2:$A$22,0))-INDEX(vertices!$E$2:$E$22,MATCH(distances!F$1,vertices!$A$2:$A$22,0)))^2),0)</f>
        <v>451</v>
      </c>
      <c r="G9">
        <f>ROUND(SQRT((INDEX(vertices!$D$2:$D$22,MATCH(distances!$A9,vertices!$A$2:$A$22,0))-INDEX(vertices!$D$2:$D$22,MATCH(distances!G$1,vertices!$A$2:$A$22,0)))^2+(INDEX(vertices!$E$2:$E$22,MATCH(distances!$A9,vertices!$A$2:$A$22,0))-INDEX(vertices!$E$2:$E$22,MATCH(distances!G$1,vertices!$A$2:$A$22,0)))^2),0)</f>
        <v>337</v>
      </c>
      <c r="H9">
        <f>ROUND(SQRT((INDEX(vertices!$D$2:$D$22,MATCH(distances!$A9,vertices!$A$2:$A$22,0))-INDEX(vertices!$D$2:$D$22,MATCH(distances!H$1,vertices!$A$2:$A$22,0)))^2+(INDEX(vertices!$E$2:$E$22,MATCH(distances!$A9,vertices!$A$2:$A$22,0))-INDEX(vertices!$E$2:$E$22,MATCH(distances!H$1,vertices!$A$2:$A$22,0)))^2),0)</f>
        <v>407</v>
      </c>
      <c r="I9">
        <f>ROUND(SQRT((INDEX(vertices!$D$2:$D$22,MATCH(distances!$A9,vertices!$A$2:$A$22,0))-INDEX(vertices!$D$2:$D$22,MATCH(distances!I$1,vertices!$A$2:$A$22,0)))^2+(INDEX(vertices!$E$2:$E$22,MATCH(distances!$A9,vertices!$A$2:$A$22,0))-INDEX(vertices!$E$2:$E$22,MATCH(distances!I$1,vertices!$A$2:$A$22,0)))^2),0)</f>
        <v>0</v>
      </c>
      <c r="J9">
        <f>ROUND(SQRT((INDEX(vertices!$D$2:$D$22,MATCH(distances!$A9,vertices!$A$2:$A$22,0))-INDEX(vertices!$D$2:$D$22,MATCH(distances!J$1,vertices!$A$2:$A$22,0)))^2+(INDEX(vertices!$E$2:$E$22,MATCH(distances!$A9,vertices!$A$2:$A$22,0))-INDEX(vertices!$E$2:$E$22,MATCH(distances!J$1,vertices!$A$2:$A$22,0)))^2),0)</f>
        <v>443</v>
      </c>
      <c r="K9">
        <f>ROUND(SQRT((INDEX(vertices!$D$2:$D$22,MATCH(distances!$A9,vertices!$A$2:$A$22,0))-INDEX(vertices!$D$2:$D$22,MATCH(distances!K$1,vertices!$A$2:$A$22,0)))^2+(INDEX(vertices!$E$2:$E$22,MATCH(distances!$A9,vertices!$A$2:$A$22,0))-INDEX(vertices!$E$2:$E$22,MATCH(distances!K$1,vertices!$A$2:$A$22,0)))^2),0)</f>
        <v>434</v>
      </c>
      <c r="L9">
        <f>ROUND(SQRT((INDEX(vertices!$D$2:$D$22,MATCH(distances!$A9,vertices!$A$2:$A$22,0))-INDEX(vertices!$D$2:$D$22,MATCH(distances!L$1,vertices!$A$2:$A$22,0)))^2+(INDEX(vertices!$E$2:$E$22,MATCH(distances!$A9,vertices!$A$2:$A$22,0))-INDEX(vertices!$E$2:$E$22,MATCH(distances!L$1,vertices!$A$2:$A$22,0)))^2),0)</f>
        <v>66</v>
      </c>
      <c r="M9">
        <f>ROUND(SQRT((INDEX(vertices!$D$2:$D$22,MATCH(distances!$A9,vertices!$A$2:$A$22,0))-INDEX(vertices!$D$2:$D$22,MATCH(distances!M$1,vertices!$A$2:$A$22,0)))^2+(INDEX(vertices!$E$2:$E$22,MATCH(distances!$A9,vertices!$A$2:$A$22,0))-INDEX(vertices!$E$2:$E$22,MATCH(distances!M$1,vertices!$A$2:$A$22,0)))^2),0)</f>
        <v>241</v>
      </c>
      <c r="N9">
        <f>ROUND(SQRT((INDEX(vertices!$D$2:$D$22,MATCH(distances!$A9,vertices!$A$2:$A$22,0))-INDEX(vertices!$D$2:$D$22,MATCH(distances!N$1,vertices!$A$2:$A$22,0)))^2+(INDEX(vertices!$E$2:$E$22,MATCH(distances!$A9,vertices!$A$2:$A$22,0))-INDEX(vertices!$E$2:$E$22,MATCH(distances!N$1,vertices!$A$2:$A$22,0)))^2),0)</f>
        <v>339</v>
      </c>
      <c r="O9">
        <f>ROUND(SQRT((INDEX(vertices!$D$2:$D$22,MATCH(distances!$A9,vertices!$A$2:$A$22,0))-INDEX(vertices!$D$2:$D$22,MATCH(distances!O$1,vertices!$A$2:$A$22,0)))^2+(INDEX(vertices!$E$2:$E$22,MATCH(distances!$A9,vertices!$A$2:$A$22,0))-INDEX(vertices!$E$2:$E$22,MATCH(distances!O$1,vertices!$A$2:$A$22,0)))^2),0)</f>
        <v>251</v>
      </c>
      <c r="P9">
        <f>ROUND(SQRT((INDEX(vertices!$D$2:$D$22,MATCH(distances!$A9,vertices!$A$2:$A$22,0))-INDEX(vertices!$D$2:$D$22,MATCH(distances!P$1,vertices!$A$2:$A$22,0)))^2+(INDEX(vertices!$E$2:$E$22,MATCH(distances!$A9,vertices!$A$2:$A$22,0))-INDEX(vertices!$E$2:$E$22,MATCH(distances!P$1,vertices!$A$2:$A$22,0)))^2),0)</f>
        <v>351</v>
      </c>
      <c r="Q9">
        <f>ROUND(SQRT((INDEX(vertices!$D$2:$D$22,MATCH(distances!$A9,vertices!$A$2:$A$22,0))-INDEX(vertices!$D$2:$D$22,MATCH(distances!Q$1,vertices!$A$2:$A$22,0)))^2+(INDEX(vertices!$E$2:$E$22,MATCH(distances!$A9,vertices!$A$2:$A$22,0))-INDEX(vertices!$E$2:$E$22,MATCH(distances!Q$1,vertices!$A$2:$A$22,0)))^2),0)</f>
        <v>431</v>
      </c>
      <c r="R9">
        <f>ROUND(SQRT((INDEX(vertices!$D$2:$D$22,MATCH(distances!$A9,vertices!$A$2:$A$22,0))-INDEX(vertices!$D$2:$D$22,MATCH(distances!R$1,vertices!$A$2:$A$22,0)))^2+(INDEX(vertices!$E$2:$E$22,MATCH(distances!$A9,vertices!$A$2:$A$22,0))-INDEX(vertices!$E$2:$E$22,MATCH(distances!R$1,vertices!$A$2:$A$22,0)))^2),0)</f>
        <v>374</v>
      </c>
      <c r="S9">
        <f>ROUND(SQRT((INDEX(vertices!$D$2:$D$22,MATCH(distances!$A9,vertices!$A$2:$A$22,0))-INDEX(vertices!$D$2:$D$22,MATCH(distances!S$1,vertices!$A$2:$A$22,0)))^2+(INDEX(vertices!$E$2:$E$22,MATCH(distances!$A9,vertices!$A$2:$A$22,0))-INDEX(vertices!$E$2:$E$22,MATCH(distances!S$1,vertices!$A$2:$A$22,0)))^2),0)</f>
        <v>181</v>
      </c>
      <c r="T9">
        <f>ROUND(SQRT((INDEX(vertices!$D$2:$D$22,MATCH(distances!$A9,vertices!$A$2:$A$22,0))-INDEX(vertices!$D$2:$D$22,MATCH(distances!T$1,vertices!$A$2:$A$22,0)))^2+(INDEX(vertices!$E$2:$E$22,MATCH(distances!$A9,vertices!$A$2:$A$22,0))-INDEX(vertices!$E$2:$E$22,MATCH(distances!T$1,vertices!$A$2:$A$22,0)))^2),0)</f>
        <v>201</v>
      </c>
      <c r="U9">
        <f>ROUND(SQRT((INDEX(vertices!$D$2:$D$22,MATCH(distances!$A9,vertices!$A$2:$A$22,0))-INDEX(vertices!$D$2:$D$22,MATCH(distances!U$1,vertices!$A$2:$A$22,0)))^2+(INDEX(vertices!$E$2:$E$22,MATCH(distances!$A9,vertices!$A$2:$A$22,0))-INDEX(vertices!$E$2:$E$22,MATCH(distances!U$1,vertices!$A$2:$A$22,0)))^2),0)</f>
        <v>177</v>
      </c>
      <c r="V9">
        <f>ROUND(SQRT((INDEX(vertices!$D$2:$D$22,MATCH(distances!$A9,vertices!$A$2:$A$22,0))-INDEX(vertices!$D$2:$D$22,MATCH(distances!V$1,vertices!$A$2:$A$22,0)))^2+(INDEX(vertices!$E$2:$E$22,MATCH(distances!$A9,vertices!$A$2:$A$22,0))-INDEX(vertices!$E$2:$E$22,MATCH(distances!V$1,vertices!$A$2:$A$22,0)))^2),0)</f>
        <v>450</v>
      </c>
    </row>
    <row r="10" spans="1:22" x14ac:dyDescent="0.25">
      <c r="A10" t="str">
        <v>I</v>
      </c>
      <c r="B10">
        <f>ROUND(SQRT((INDEX(vertices!$D$2:$D$22,MATCH(distances!$A10,vertices!$A$2:$A$22,0))-INDEX(vertices!$D$2:$D$22,MATCH(distances!B$1,vertices!$A$2:$A$22,0)))^2+(INDEX(vertices!$E$2:$E$22,MATCH(distances!$A10,vertices!$A$2:$A$22,0))-INDEX(vertices!$E$2:$E$22,MATCH(distances!B$1,vertices!$A$2:$A$22,0)))^2),0)</f>
        <v>392</v>
      </c>
      <c r="C10">
        <f>ROUND(SQRT((INDEX(vertices!$D$2:$D$22,MATCH(distances!$A10,vertices!$A$2:$A$22,0))-INDEX(vertices!$D$2:$D$22,MATCH(distances!C$1,vertices!$A$2:$A$22,0)))^2+(INDEX(vertices!$E$2:$E$22,MATCH(distances!$A10,vertices!$A$2:$A$22,0))-INDEX(vertices!$E$2:$E$22,MATCH(distances!C$1,vertices!$A$2:$A$22,0)))^2),0)</f>
        <v>67</v>
      </c>
      <c r="D10">
        <f>ROUND(SQRT((INDEX(vertices!$D$2:$D$22,MATCH(distances!$A10,vertices!$A$2:$A$22,0))-INDEX(vertices!$D$2:$D$22,MATCH(distances!D$1,vertices!$A$2:$A$22,0)))^2+(INDEX(vertices!$E$2:$E$22,MATCH(distances!$A10,vertices!$A$2:$A$22,0))-INDEX(vertices!$E$2:$E$22,MATCH(distances!D$1,vertices!$A$2:$A$22,0)))^2),0)</f>
        <v>90</v>
      </c>
      <c r="E10">
        <f>ROUND(SQRT((INDEX(vertices!$D$2:$D$22,MATCH(distances!$A10,vertices!$A$2:$A$22,0))-INDEX(vertices!$D$2:$D$22,MATCH(distances!E$1,vertices!$A$2:$A$22,0)))^2+(INDEX(vertices!$E$2:$E$22,MATCH(distances!$A10,vertices!$A$2:$A$22,0))-INDEX(vertices!$E$2:$E$22,MATCH(distances!E$1,vertices!$A$2:$A$22,0)))^2),0)</f>
        <v>95</v>
      </c>
      <c r="F10">
        <f>ROUND(SQRT((INDEX(vertices!$D$2:$D$22,MATCH(distances!$A10,vertices!$A$2:$A$22,0))-INDEX(vertices!$D$2:$D$22,MATCH(distances!F$1,vertices!$A$2:$A$22,0)))^2+(INDEX(vertices!$E$2:$E$22,MATCH(distances!$A10,vertices!$A$2:$A$22,0))-INDEX(vertices!$E$2:$E$22,MATCH(distances!F$1,vertices!$A$2:$A$22,0)))^2),0)</f>
        <v>177</v>
      </c>
      <c r="G10">
        <f>ROUND(SQRT((INDEX(vertices!$D$2:$D$22,MATCH(distances!$A10,vertices!$A$2:$A$22,0))-INDEX(vertices!$D$2:$D$22,MATCH(distances!G$1,vertices!$A$2:$A$22,0)))^2+(INDEX(vertices!$E$2:$E$22,MATCH(distances!$A10,vertices!$A$2:$A$22,0))-INDEX(vertices!$E$2:$E$22,MATCH(distances!G$1,vertices!$A$2:$A$22,0)))^2),0)</f>
        <v>203</v>
      </c>
      <c r="H10">
        <f>ROUND(SQRT((INDEX(vertices!$D$2:$D$22,MATCH(distances!$A10,vertices!$A$2:$A$22,0))-INDEX(vertices!$D$2:$D$22,MATCH(distances!H$1,vertices!$A$2:$A$22,0)))^2+(INDEX(vertices!$E$2:$E$22,MATCH(distances!$A10,vertices!$A$2:$A$22,0))-INDEX(vertices!$E$2:$E$22,MATCH(distances!H$1,vertices!$A$2:$A$22,0)))^2),0)</f>
        <v>61</v>
      </c>
      <c r="I10">
        <f>ROUND(SQRT((INDEX(vertices!$D$2:$D$22,MATCH(distances!$A10,vertices!$A$2:$A$22,0))-INDEX(vertices!$D$2:$D$22,MATCH(distances!I$1,vertices!$A$2:$A$22,0)))^2+(INDEX(vertices!$E$2:$E$22,MATCH(distances!$A10,vertices!$A$2:$A$22,0))-INDEX(vertices!$E$2:$E$22,MATCH(distances!I$1,vertices!$A$2:$A$22,0)))^2),0)</f>
        <v>443</v>
      </c>
      <c r="J10">
        <f>ROUND(SQRT((INDEX(vertices!$D$2:$D$22,MATCH(distances!$A10,vertices!$A$2:$A$22,0))-INDEX(vertices!$D$2:$D$22,MATCH(distances!J$1,vertices!$A$2:$A$22,0)))^2+(INDEX(vertices!$E$2:$E$22,MATCH(distances!$A10,vertices!$A$2:$A$22,0))-INDEX(vertices!$E$2:$E$22,MATCH(distances!J$1,vertices!$A$2:$A$22,0)))^2),0)</f>
        <v>0</v>
      </c>
      <c r="K10">
        <f>ROUND(SQRT((INDEX(vertices!$D$2:$D$22,MATCH(distances!$A10,vertices!$A$2:$A$22,0))-INDEX(vertices!$D$2:$D$22,MATCH(distances!K$1,vertices!$A$2:$A$22,0)))^2+(INDEX(vertices!$E$2:$E$22,MATCH(distances!$A10,vertices!$A$2:$A$22,0))-INDEX(vertices!$E$2:$E$22,MATCH(distances!K$1,vertices!$A$2:$A$22,0)))^2),0)</f>
        <v>66</v>
      </c>
      <c r="L10">
        <f>ROUND(SQRT((INDEX(vertices!$D$2:$D$22,MATCH(distances!$A10,vertices!$A$2:$A$22,0))-INDEX(vertices!$D$2:$D$22,MATCH(distances!L$1,vertices!$A$2:$A$22,0)))^2+(INDEX(vertices!$E$2:$E$22,MATCH(distances!$A10,vertices!$A$2:$A$22,0))-INDEX(vertices!$E$2:$E$22,MATCH(distances!L$1,vertices!$A$2:$A$22,0)))^2),0)</f>
        <v>379</v>
      </c>
      <c r="M10">
        <f>ROUND(SQRT((INDEX(vertices!$D$2:$D$22,MATCH(distances!$A10,vertices!$A$2:$A$22,0))-INDEX(vertices!$D$2:$D$22,MATCH(distances!M$1,vertices!$A$2:$A$22,0)))^2+(INDEX(vertices!$E$2:$E$22,MATCH(distances!$A10,vertices!$A$2:$A$22,0))-INDEX(vertices!$E$2:$E$22,MATCH(distances!M$1,vertices!$A$2:$A$22,0)))^2),0)</f>
        <v>275</v>
      </c>
      <c r="N10">
        <f>ROUND(SQRT((INDEX(vertices!$D$2:$D$22,MATCH(distances!$A10,vertices!$A$2:$A$22,0))-INDEX(vertices!$D$2:$D$22,MATCH(distances!N$1,vertices!$A$2:$A$22,0)))^2+(INDEX(vertices!$E$2:$E$22,MATCH(distances!$A10,vertices!$A$2:$A$22,0))-INDEX(vertices!$E$2:$E$22,MATCH(distances!N$1,vertices!$A$2:$A$22,0)))^2),0)</f>
        <v>104</v>
      </c>
      <c r="O10">
        <f>ROUND(SQRT((INDEX(vertices!$D$2:$D$22,MATCH(distances!$A10,vertices!$A$2:$A$22,0))-INDEX(vertices!$D$2:$D$22,MATCH(distances!O$1,vertices!$A$2:$A$22,0)))^2+(INDEX(vertices!$E$2:$E$22,MATCH(distances!$A10,vertices!$A$2:$A$22,0))-INDEX(vertices!$E$2:$E$22,MATCH(distances!O$1,vertices!$A$2:$A$22,0)))^2),0)</f>
        <v>216</v>
      </c>
      <c r="P10">
        <f>ROUND(SQRT((INDEX(vertices!$D$2:$D$22,MATCH(distances!$A10,vertices!$A$2:$A$22,0))-INDEX(vertices!$D$2:$D$22,MATCH(distances!P$1,vertices!$A$2:$A$22,0)))^2+(INDEX(vertices!$E$2:$E$22,MATCH(distances!$A10,vertices!$A$2:$A$22,0))-INDEX(vertices!$E$2:$E$22,MATCH(distances!P$1,vertices!$A$2:$A$22,0)))^2),0)</f>
        <v>197</v>
      </c>
      <c r="Q10">
        <f>ROUND(SQRT((INDEX(vertices!$D$2:$D$22,MATCH(distances!$A10,vertices!$A$2:$A$22,0))-INDEX(vertices!$D$2:$D$22,MATCH(distances!Q$1,vertices!$A$2:$A$22,0)))^2+(INDEX(vertices!$E$2:$E$22,MATCH(distances!$A10,vertices!$A$2:$A$22,0))-INDEX(vertices!$E$2:$E$22,MATCH(distances!Q$1,vertices!$A$2:$A$22,0)))^2),0)</f>
        <v>193</v>
      </c>
      <c r="R10">
        <f>ROUND(SQRT((INDEX(vertices!$D$2:$D$22,MATCH(distances!$A10,vertices!$A$2:$A$22,0))-INDEX(vertices!$D$2:$D$22,MATCH(distances!R$1,vertices!$A$2:$A$22,0)))^2+(INDEX(vertices!$E$2:$E$22,MATCH(distances!$A10,vertices!$A$2:$A$22,0))-INDEX(vertices!$E$2:$E$22,MATCH(distances!R$1,vertices!$A$2:$A$22,0)))^2),0)</f>
        <v>294</v>
      </c>
      <c r="S10">
        <f>ROUND(SQRT((INDEX(vertices!$D$2:$D$22,MATCH(distances!$A10,vertices!$A$2:$A$22,0))-INDEX(vertices!$D$2:$D$22,MATCH(distances!S$1,vertices!$A$2:$A$22,0)))^2+(INDEX(vertices!$E$2:$E$22,MATCH(distances!$A10,vertices!$A$2:$A$22,0))-INDEX(vertices!$E$2:$E$22,MATCH(distances!S$1,vertices!$A$2:$A$22,0)))^2),0)</f>
        <v>283</v>
      </c>
      <c r="T10">
        <f>ROUND(SQRT((INDEX(vertices!$D$2:$D$22,MATCH(distances!$A10,vertices!$A$2:$A$22,0))-INDEX(vertices!$D$2:$D$22,MATCH(distances!T$1,vertices!$A$2:$A$22,0)))^2+(INDEX(vertices!$E$2:$E$22,MATCH(distances!$A10,vertices!$A$2:$A$22,0))-INDEX(vertices!$E$2:$E$22,MATCH(distances!T$1,vertices!$A$2:$A$22,0)))^2),0)</f>
        <v>427</v>
      </c>
      <c r="U10">
        <f>ROUND(SQRT((INDEX(vertices!$D$2:$D$22,MATCH(distances!$A10,vertices!$A$2:$A$22,0))-INDEX(vertices!$D$2:$D$22,MATCH(distances!U$1,vertices!$A$2:$A$22,0)))^2+(INDEX(vertices!$E$2:$E$22,MATCH(distances!$A10,vertices!$A$2:$A$22,0))-INDEX(vertices!$E$2:$E$22,MATCH(distances!U$1,vertices!$A$2:$A$22,0)))^2),0)</f>
        <v>461</v>
      </c>
      <c r="V10">
        <f>ROUND(SQRT((INDEX(vertices!$D$2:$D$22,MATCH(distances!$A10,vertices!$A$2:$A$22,0))-INDEX(vertices!$D$2:$D$22,MATCH(distances!V$1,vertices!$A$2:$A$22,0)))^2+(INDEX(vertices!$E$2:$E$22,MATCH(distances!$A10,vertices!$A$2:$A$22,0))-INDEX(vertices!$E$2:$E$22,MATCH(distances!V$1,vertices!$A$2:$A$22,0)))^2),0)</f>
        <v>252</v>
      </c>
    </row>
    <row r="11" spans="1:22" x14ac:dyDescent="0.25">
      <c r="A11" t="str">
        <v>J</v>
      </c>
      <c r="B11">
        <f>ROUND(SQRT((INDEX(vertices!$D$2:$D$22,MATCH(distances!$A11,vertices!$A$2:$A$22,0))-INDEX(vertices!$D$2:$D$22,MATCH(distances!B$1,vertices!$A$2:$A$22,0)))^2+(INDEX(vertices!$E$2:$E$22,MATCH(distances!$A11,vertices!$A$2:$A$22,0))-INDEX(vertices!$E$2:$E$22,MATCH(distances!B$1,vertices!$A$2:$A$22,0)))^2),0)</f>
        <v>400</v>
      </c>
      <c r="C11">
        <f>ROUND(SQRT((INDEX(vertices!$D$2:$D$22,MATCH(distances!$A11,vertices!$A$2:$A$22,0))-INDEX(vertices!$D$2:$D$22,MATCH(distances!C$1,vertices!$A$2:$A$22,0)))^2+(INDEX(vertices!$E$2:$E$22,MATCH(distances!$A11,vertices!$A$2:$A$22,0))-INDEX(vertices!$E$2:$E$22,MATCH(distances!C$1,vertices!$A$2:$A$22,0)))^2),0)</f>
        <v>131</v>
      </c>
      <c r="D11">
        <f>ROUND(SQRT((INDEX(vertices!$D$2:$D$22,MATCH(distances!$A11,vertices!$A$2:$A$22,0))-INDEX(vertices!$D$2:$D$22,MATCH(distances!D$1,vertices!$A$2:$A$22,0)))^2+(INDEX(vertices!$E$2:$E$22,MATCH(distances!$A11,vertices!$A$2:$A$22,0))-INDEX(vertices!$E$2:$E$22,MATCH(distances!D$1,vertices!$A$2:$A$22,0)))^2),0)</f>
        <v>156</v>
      </c>
      <c r="E11">
        <f>ROUND(SQRT((INDEX(vertices!$D$2:$D$22,MATCH(distances!$A11,vertices!$A$2:$A$22,0))-INDEX(vertices!$D$2:$D$22,MATCH(distances!E$1,vertices!$A$2:$A$22,0)))^2+(INDEX(vertices!$E$2:$E$22,MATCH(distances!$A11,vertices!$A$2:$A$22,0))-INDEX(vertices!$E$2:$E$22,MATCH(distances!E$1,vertices!$A$2:$A$22,0)))^2),0)</f>
        <v>60</v>
      </c>
      <c r="F11">
        <f>ROUND(SQRT((INDEX(vertices!$D$2:$D$22,MATCH(distances!$A11,vertices!$A$2:$A$22,0))-INDEX(vertices!$D$2:$D$22,MATCH(distances!F$1,vertices!$A$2:$A$22,0)))^2+(INDEX(vertices!$E$2:$E$22,MATCH(distances!$A11,vertices!$A$2:$A$22,0))-INDEX(vertices!$E$2:$E$22,MATCH(distances!F$1,vertices!$A$2:$A$22,0)))^2),0)</f>
        <v>240</v>
      </c>
      <c r="G11">
        <f>ROUND(SQRT((INDEX(vertices!$D$2:$D$22,MATCH(distances!$A11,vertices!$A$2:$A$22,0))-INDEX(vertices!$D$2:$D$22,MATCH(distances!G$1,vertices!$A$2:$A$22,0)))^2+(INDEX(vertices!$E$2:$E$22,MATCH(distances!$A11,vertices!$A$2:$A$22,0))-INDEX(vertices!$E$2:$E$22,MATCH(distances!G$1,vertices!$A$2:$A$22,0)))^2),0)</f>
        <v>151</v>
      </c>
      <c r="H11">
        <f>ROUND(SQRT((INDEX(vertices!$D$2:$D$22,MATCH(distances!$A11,vertices!$A$2:$A$22,0))-INDEX(vertices!$D$2:$D$22,MATCH(distances!H$1,vertices!$A$2:$A$22,0)))^2+(INDEX(vertices!$E$2:$E$22,MATCH(distances!$A11,vertices!$A$2:$A$22,0))-INDEX(vertices!$E$2:$E$22,MATCH(distances!H$1,vertices!$A$2:$A$22,0)))^2),0)</f>
        <v>30</v>
      </c>
      <c r="I11">
        <f>ROUND(SQRT((INDEX(vertices!$D$2:$D$22,MATCH(distances!$A11,vertices!$A$2:$A$22,0))-INDEX(vertices!$D$2:$D$22,MATCH(distances!I$1,vertices!$A$2:$A$22,0)))^2+(INDEX(vertices!$E$2:$E$22,MATCH(distances!$A11,vertices!$A$2:$A$22,0))-INDEX(vertices!$E$2:$E$22,MATCH(distances!I$1,vertices!$A$2:$A$22,0)))^2),0)</f>
        <v>434</v>
      </c>
      <c r="J11">
        <f>ROUND(SQRT((INDEX(vertices!$D$2:$D$22,MATCH(distances!$A11,vertices!$A$2:$A$22,0))-INDEX(vertices!$D$2:$D$22,MATCH(distances!J$1,vertices!$A$2:$A$22,0)))^2+(INDEX(vertices!$E$2:$E$22,MATCH(distances!$A11,vertices!$A$2:$A$22,0))-INDEX(vertices!$E$2:$E$22,MATCH(distances!J$1,vertices!$A$2:$A$22,0)))^2),0)</f>
        <v>66</v>
      </c>
      <c r="K11">
        <f>ROUND(SQRT((INDEX(vertices!$D$2:$D$22,MATCH(distances!$A11,vertices!$A$2:$A$22,0))-INDEX(vertices!$D$2:$D$22,MATCH(distances!K$1,vertices!$A$2:$A$22,0)))^2+(INDEX(vertices!$E$2:$E$22,MATCH(distances!$A11,vertices!$A$2:$A$22,0))-INDEX(vertices!$E$2:$E$22,MATCH(distances!K$1,vertices!$A$2:$A$22,0)))^2),0)</f>
        <v>0</v>
      </c>
      <c r="L11">
        <f>ROUND(SQRT((INDEX(vertices!$D$2:$D$22,MATCH(distances!$A11,vertices!$A$2:$A$22,0))-INDEX(vertices!$D$2:$D$22,MATCH(distances!L$1,vertices!$A$2:$A$22,0)))^2+(INDEX(vertices!$E$2:$E$22,MATCH(distances!$A11,vertices!$A$2:$A$22,0))-INDEX(vertices!$E$2:$E$22,MATCH(distances!L$1,vertices!$A$2:$A$22,0)))^2),0)</f>
        <v>374</v>
      </c>
      <c r="M11">
        <f>ROUND(SQRT((INDEX(vertices!$D$2:$D$22,MATCH(distances!$A11,vertices!$A$2:$A$22,0))-INDEX(vertices!$D$2:$D$22,MATCH(distances!M$1,vertices!$A$2:$A$22,0)))^2+(INDEX(vertices!$E$2:$E$22,MATCH(distances!$A11,vertices!$A$2:$A$22,0))-INDEX(vertices!$E$2:$E$22,MATCH(distances!M$1,vertices!$A$2:$A$22,0)))^2),0)</f>
        <v>237</v>
      </c>
      <c r="N11">
        <f>ROUND(SQRT((INDEX(vertices!$D$2:$D$22,MATCH(distances!$A11,vertices!$A$2:$A$22,0))-INDEX(vertices!$D$2:$D$22,MATCH(distances!N$1,vertices!$A$2:$A$22,0)))^2+(INDEX(vertices!$E$2:$E$22,MATCH(distances!$A11,vertices!$A$2:$A$22,0))-INDEX(vertices!$E$2:$E$22,MATCH(distances!N$1,vertices!$A$2:$A$22,0)))^2),0)</f>
        <v>112</v>
      </c>
      <c r="O11">
        <f>ROUND(SQRT((INDEX(vertices!$D$2:$D$22,MATCH(distances!$A11,vertices!$A$2:$A$22,0))-INDEX(vertices!$D$2:$D$22,MATCH(distances!O$1,vertices!$A$2:$A$22,0)))^2+(INDEX(vertices!$E$2:$E$22,MATCH(distances!$A11,vertices!$A$2:$A$22,0))-INDEX(vertices!$E$2:$E$22,MATCH(distances!O$1,vertices!$A$2:$A$22,0)))^2),0)</f>
        <v>189</v>
      </c>
      <c r="P11">
        <f>ROUND(SQRT((INDEX(vertices!$D$2:$D$22,MATCH(distances!$A11,vertices!$A$2:$A$22,0))-INDEX(vertices!$D$2:$D$22,MATCH(distances!P$1,vertices!$A$2:$A$22,0)))^2+(INDEX(vertices!$E$2:$E$22,MATCH(distances!$A11,vertices!$A$2:$A$22,0))-INDEX(vertices!$E$2:$E$22,MATCH(distances!P$1,vertices!$A$2:$A$22,0)))^2),0)</f>
        <v>142</v>
      </c>
      <c r="Q11">
        <f>ROUND(SQRT((INDEX(vertices!$D$2:$D$22,MATCH(distances!$A11,vertices!$A$2:$A$22,0))-INDEX(vertices!$D$2:$D$22,MATCH(distances!Q$1,vertices!$A$2:$A$22,0)))^2+(INDEX(vertices!$E$2:$E$22,MATCH(distances!$A11,vertices!$A$2:$A$22,0))-INDEX(vertices!$E$2:$E$22,MATCH(distances!Q$1,vertices!$A$2:$A$22,0)))^2),0)</f>
        <v>127</v>
      </c>
      <c r="R11">
        <f>ROUND(SQRT((INDEX(vertices!$D$2:$D$22,MATCH(distances!$A11,vertices!$A$2:$A$22,0))-INDEX(vertices!$D$2:$D$22,MATCH(distances!R$1,vertices!$A$2:$A$22,0)))^2+(INDEX(vertices!$E$2:$E$22,MATCH(distances!$A11,vertices!$A$2:$A$22,0))-INDEX(vertices!$E$2:$E$22,MATCH(distances!R$1,vertices!$A$2:$A$22,0)))^2),0)</f>
        <v>344</v>
      </c>
      <c r="S11">
        <f>ROUND(SQRT((INDEX(vertices!$D$2:$D$22,MATCH(distances!$A11,vertices!$A$2:$A$22,0))-INDEX(vertices!$D$2:$D$22,MATCH(distances!S$1,vertices!$A$2:$A$22,0)))^2+(INDEX(vertices!$E$2:$E$22,MATCH(distances!$A11,vertices!$A$2:$A$22,0))-INDEX(vertices!$E$2:$E$22,MATCH(distances!S$1,vertices!$A$2:$A$22,0)))^2),0)</f>
        <v>261</v>
      </c>
      <c r="T11">
        <f>ROUND(SQRT((INDEX(vertices!$D$2:$D$22,MATCH(distances!$A11,vertices!$A$2:$A$22,0))-INDEX(vertices!$D$2:$D$22,MATCH(distances!T$1,vertices!$A$2:$A$22,0)))^2+(INDEX(vertices!$E$2:$E$22,MATCH(distances!$A11,vertices!$A$2:$A$22,0))-INDEX(vertices!$E$2:$E$22,MATCH(distances!T$1,vertices!$A$2:$A$22,0)))^2),0)</f>
        <v>448</v>
      </c>
      <c r="U11">
        <f>ROUND(SQRT((INDEX(vertices!$D$2:$D$22,MATCH(distances!$A11,vertices!$A$2:$A$22,0))-INDEX(vertices!$D$2:$D$22,MATCH(distances!U$1,vertices!$A$2:$A$22,0)))^2+(INDEX(vertices!$E$2:$E$22,MATCH(distances!$A11,vertices!$A$2:$A$22,0))-INDEX(vertices!$E$2:$E$22,MATCH(distances!U$1,vertices!$A$2:$A$22,0)))^2),0)</f>
        <v>477</v>
      </c>
      <c r="V11">
        <f>ROUND(SQRT((INDEX(vertices!$D$2:$D$22,MATCH(distances!$A11,vertices!$A$2:$A$22,0))-INDEX(vertices!$D$2:$D$22,MATCH(distances!V$1,vertices!$A$2:$A$22,0)))^2+(INDEX(vertices!$E$2:$E$22,MATCH(distances!$A11,vertices!$A$2:$A$22,0))-INDEX(vertices!$E$2:$E$22,MATCH(distances!V$1,vertices!$A$2:$A$22,0)))^2),0)</f>
        <v>312</v>
      </c>
    </row>
    <row r="12" spans="1:22" x14ac:dyDescent="0.25">
      <c r="A12" t="str">
        <v>K</v>
      </c>
      <c r="B12">
        <f>ROUND(SQRT((INDEX(vertices!$D$2:$D$22,MATCH(distances!$A12,vertices!$A$2:$A$22,0))-INDEX(vertices!$D$2:$D$22,MATCH(distances!B$1,vertices!$A$2:$A$22,0)))^2+(INDEX(vertices!$E$2:$E$22,MATCH(distances!$A12,vertices!$A$2:$A$22,0))-INDEX(vertices!$E$2:$E$22,MATCH(distances!B$1,vertices!$A$2:$A$22,0)))^2),0)</f>
        <v>79</v>
      </c>
      <c r="C12">
        <f>ROUND(SQRT((INDEX(vertices!$D$2:$D$22,MATCH(distances!$A12,vertices!$A$2:$A$22,0))-INDEX(vertices!$D$2:$D$22,MATCH(distances!C$1,vertices!$A$2:$A$22,0)))^2+(INDEX(vertices!$E$2:$E$22,MATCH(distances!$A12,vertices!$A$2:$A$22,0))-INDEX(vertices!$E$2:$E$22,MATCH(distances!C$1,vertices!$A$2:$A$22,0)))^2),0)</f>
        <v>372</v>
      </c>
      <c r="D12">
        <f>ROUND(SQRT((INDEX(vertices!$D$2:$D$22,MATCH(distances!$A12,vertices!$A$2:$A$22,0))-INDEX(vertices!$D$2:$D$22,MATCH(distances!D$1,vertices!$A$2:$A$22,0)))^2+(INDEX(vertices!$E$2:$E$22,MATCH(distances!$A12,vertices!$A$2:$A$22,0))-INDEX(vertices!$E$2:$E$22,MATCH(distances!D$1,vertices!$A$2:$A$22,0)))^2),0)</f>
        <v>406</v>
      </c>
      <c r="E12">
        <f>ROUND(SQRT((INDEX(vertices!$D$2:$D$22,MATCH(distances!$A12,vertices!$A$2:$A$22,0))-INDEX(vertices!$D$2:$D$22,MATCH(distances!E$1,vertices!$A$2:$A$22,0)))^2+(INDEX(vertices!$E$2:$E$22,MATCH(distances!$A12,vertices!$A$2:$A$22,0))-INDEX(vertices!$E$2:$E$22,MATCH(distances!E$1,vertices!$A$2:$A$22,0)))^2),0)</f>
        <v>314</v>
      </c>
      <c r="F12">
        <f>ROUND(SQRT((INDEX(vertices!$D$2:$D$22,MATCH(distances!$A12,vertices!$A$2:$A$22,0))-INDEX(vertices!$D$2:$D$22,MATCH(distances!F$1,vertices!$A$2:$A$22,0)))^2+(INDEX(vertices!$E$2:$E$22,MATCH(distances!$A12,vertices!$A$2:$A$22,0))-INDEX(vertices!$E$2:$E$22,MATCH(distances!F$1,vertices!$A$2:$A$22,0)))^2),0)</f>
        <v>385</v>
      </c>
      <c r="G12">
        <f>ROUND(SQRT((INDEX(vertices!$D$2:$D$22,MATCH(distances!$A12,vertices!$A$2:$A$22,0))-INDEX(vertices!$D$2:$D$22,MATCH(distances!G$1,vertices!$A$2:$A$22,0)))^2+(INDEX(vertices!$E$2:$E$22,MATCH(distances!$A12,vertices!$A$2:$A$22,0))-INDEX(vertices!$E$2:$E$22,MATCH(distances!G$1,vertices!$A$2:$A$22,0)))^2),0)</f>
        <v>289</v>
      </c>
      <c r="H12">
        <f>ROUND(SQRT((INDEX(vertices!$D$2:$D$22,MATCH(distances!$A12,vertices!$A$2:$A$22,0))-INDEX(vertices!$D$2:$D$22,MATCH(distances!H$1,vertices!$A$2:$A$22,0)))^2+(INDEX(vertices!$E$2:$E$22,MATCH(distances!$A12,vertices!$A$2:$A$22,0))-INDEX(vertices!$E$2:$E$22,MATCH(distances!H$1,vertices!$A$2:$A$22,0)))^2),0)</f>
        <v>346</v>
      </c>
      <c r="I12">
        <f>ROUND(SQRT((INDEX(vertices!$D$2:$D$22,MATCH(distances!$A12,vertices!$A$2:$A$22,0))-INDEX(vertices!$D$2:$D$22,MATCH(distances!I$1,vertices!$A$2:$A$22,0)))^2+(INDEX(vertices!$E$2:$E$22,MATCH(distances!$A12,vertices!$A$2:$A$22,0))-INDEX(vertices!$E$2:$E$22,MATCH(distances!I$1,vertices!$A$2:$A$22,0)))^2),0)</f>
        <v>66</v>
      </c>
      <c r="J12">
        <f>ROUND(SQRT((INDEX(vertices!$D$2:$D$22,MATCH(distances!$A12,vertices!$A$2:$A$22,0))-INDEX(vertices!$D$2:$D$22,MATCH(distances!J$1,vertices!$A$2:$A$22,0)))^2+(INDEX(vertices!$E$2:$E$22,MATCH(distances!$A12,vertices!$A$2:$A$22,0))-INDEX(vertices!$E$2:$E$22,MATCH(distances!J$1,vertices!$A$2:$A$22,0)))^2),0)</f>
        <v>379</v>
      </c>
      <c r="K12">
        <f>ROUND(SQRT((INDEX(vertices!$D$2:$D$22,MATCH(distances!$A12,vertices!$A$2:$A$22,0))-INDEX(vertices!$D$2:$D$22,MATCH(distances!K$1,vertices!$A$2:$A$22,0)))^2+(INDEX(vertices!$E$2:$E$22,MATCH(distances!$A12,vertices!$A$2:$A$22,0))-INDEX(vertices!$E$2:$E$22,MATCH(distances!K$1,vertices!$A$2:$A$22,0)))^2),0)</f>
        <v>374</v>
      </c>
      <c r="L12">
        <f>ROUND(SQRT((INDEX(vertices!$D$2:$D$22,MATCH(distances!$A12,vertices!$A$2:$A$22,0))-INDEX(vertices!$D$2:$D$22,MATCH(distances!L$1,vertices!$A$2:$A$22,0)))^2+(INDEX(vertices!$E$2:$E$22,MATCH(distances!$A12,vertices!$A$2:$A$22,0))-INDEX(vertices!$E$2:$E$22,MATCH(distances!L$1,vertices!$A$2:$A$22,0)))^2),0)</f>
        <v>0</v>
      </c>
      <c r="M12">
        <f>ROUND(SQRT((INDEX(vertices!$D$2:$D$22,MATCH(distances!$A12,vertices!$A$2:$A$22,0))-INDEX(vertices!$D$2:$D$22,MATCH(distances!M$1,vertices!$A$2:$A$22,0)))^2+(INDEX(vertices!$E$2:$E$22,MATCH(distances!$A12,vertices!$A$2:$A$22,0))-INDEX(vertices!$E$2:$E$22,MATCH(distances!M$1,vertices!$A$2:$A$22,0)))^2),0)</f>
        <v>202</v>
      </c>
      <c r="N12">
        <f>ROUND(SQRT((INDEX(vertices!$D$2:$D$22,MATCH(distances!$A12,vertices!$A$2:$A$22,0))-INDEX(vertices!$D$2:$D$22,MATCH(distances!N$1,vertices!$A$2:$A$22,0)))^2+(INDEX(vertices!$E$2:$E$22,MATCH(distances!$A12,vertices!$A$2:$A$22,0))-INDEX(vertices!$E$2:$E$22,MATCH(distances!N$1,vertices!$A$2:$A$22,0)))^2),0)</f>
        <v>275</v>
      </c>
      <c r="O12">
        <f>ROUND(SQRT((INDEX(vertices!$D$2:$D$22,MATCH(distances!$A12,vertices!$A$2:$A$22,0))-INDEX(vertices!$D$2:$D$22,MATCH(distances!O$1,vertices!$A$2:$A$22,0)))^2+(INDEX(vertices!$E$2:$E$22,MATCH(distances!$A12,vertices!$A$2:$A$22,0))-INDEX(vertices!$E$2:$E$22,MATCH(distances!O$1,vertices!$A$2:$A$22,0)))^2),0)</f>
        <v>197</v>
      </c>
      <c r="P12">
        <f>ROUND(SQRT((INDEX(vertices!$D$2:$D$22,MATCH(distances!$A12,vertices!$A$2:$A$22,0))-INDEX(vertices!$D$2:$D$22,MATCH(distances!P$1,vertices!$A$2:$A$22,0)))^2+(INDEX(vertices!$E$2:$E$22,MATCH(distances!$A12,vertices!$A$2:$A$22,0))-INDEX(vertices!$E$2:$E$22,MATCH(distances!P$1,vertices!$A$2:$A$22,0)))^2),0)</f>
        <v>304</v>
      </c>
      <c r="Q12">
        <f>ROUND(SQRT((INDEX(vertices!$D$2:$D$22,MATCH(distances!$A12,vertices!$A$2:$A$22,0))-INDEX(vertices!$D$2:$D$22,MATCH(distances!Q$1,vertices!$A$2:$A$22,0)))^2+(INDEX(vertices!$E$2:$E$22,MATCH(distances!$A12,vertices!$A$2:$A$22,0))-INDEX(vertices!$E$2:$E$22,MATCH(distances!Q$1,vertices!$A$2:$A$22,0)))^2),0)</f>
        <v>383</v>
      </c>
      <c r="R12">
        <f>ROUND(SQRT((INDEX(vertices!$D$2:$D$22,MATCH(distances!$A12,vertices!$A$2:$A$22,0))-INDEX(vertices!$D$2:$D$22,MATCH(distances!R$1,vertices!$A$2:$A$22,0)))^2+(INDEX(vertices!$E$2:$E$22,MATCH(distances!$A12,vertices!$A$2:$A$22,0))-INDEX(vertices!$E$2:$E$22,MATCH(distances!R$1,vertices!$A$2:$A$22,0)))^2),0)</f>
        <v>316</v>
      </c>
      <c r="S12">
        <f>ROUND(SQRT((INDEX(vertices!$D$2:$D$22,MATCH(distances!$A12,vertices!$A$2:$A$22,0))-INDEX(vertices!$D$2:$D$22,MATCH(distances!S$1,vertices!$A$2:$A$22,0)))^2+(INDEX(vertices!$E$2:$E$22,MATCH(distances!$A12,vertices!$A$2:$A$22,0))-INDEX(vertices!$E$2:$E$22,MATCH(distances!S$1,vertices!$A$2:$A$22,0)))^2),0)</f>
        <v>134</v>
      </c>
      <c r="T12">
        <f>ROUND(SQRT((INDEX(vertices!$D$2:$D$22,MATCH(distances!$A12,vertices!$A$2:$A$22,0))-INDEX(vertices!$D$2:$D$22,MATCH(distances!T$1,vertices!$A$2:$A$22,0)))^2+(INDEX(vertices!$E$2:$E$22,MATCH(distances!$A12,vertices!$A$2:$A$22,0))-INDEX(vertices!$E$2:$E$22,MATCH(distances!T$1,vertices!$A$2:$A$22,0)))^2),0)</f>
        <v>175</v>
      </c>
      <c r="U12">
        <f>ROUND(SQRT((INDEX(vertices!$D$2:$D$22,MATCH(distances!$A12,vertices!$A$2:$A$22,0))-INDEX(vertices!$D$2:$D$22,MATCH(distances!U$1,vertices!$A$2:$A$22,0)))^2+(INDEX(vertices!$E$2:$E$22,MATCH(distances!$A12,vertices!$A$2:$A$22,0))-INDEX(vertices!$E$2:$E$22,MATCH(distances!U$1,vertices!$A$2:$A$22,0)))^2),0)</f>
        <v>166</v>
      </c>
      <c r="V12">
        <f>ROUND(SQRT((INDEX(vertices!$D$2:$D$22,MATCH(distances!$A12,vertices!$A$2:$A$22,0))-INDEX(vertices!$D$2:$D$22,MATCH(distances!V$1,vertices!$A$2:$A$22,0)))^2+(INDEX(vertices!$E$2:$E$22,MATCH(distances!$A12,vertices!$A$2:$A$22,0))-INDEX(vertices!$E$2:$E$22,MATCH(distances!V$1,vertices!$A$2:$A$22,0)))^2),0)</f>
        <v>388</v>
      </c>
    </row>
    <row r="13" spans="1:22" x14ac:dyDescent="0.25">
      <c r="A13" t="str">
        <v>L</v>
      </c>
      <c r="B13">
        <f>ROUND(SQRT((INDEX(vertices!$D$2:$D$22,MATCH(distances!$A13,vertices!$A$2:$A$22,0))-INDEX(vertices!$D$2:$D$22,MATCH(distances!B$1,vertices!$A$2:$A$22,0)))^2+(INDEX(vertices!$E$2:$E$22,MATCH(distances!$A13,vertices!$A$2:$A$22,0))-INDEX(vertices!$E$2:$E$22,MATCH(distances!B$1,vertices!$A$2:$A$22,0)))^2),0)</f>
        <v>266</v>
      </c>
      <c r="C13">
        <f>ROUND(SQRT((INDEX(vertices!$D$2:$D$22,MATCH(distances!$A13,vertices!$A$2:$A$22,0))-INDEX(vertices!$D$2:$D$22,MATCH(distances!C$1,vertices!$A$2:$A$22,0)))^2+(INDEX(vertices!$E$2:$E$22,MATCH(distances!$A13,vertices!$A$2:$A$22,0))-INDEX(vertices!$E$2:$E$22,MATCH(distances!C$1,vertices!$A$2:$A$22,0)))^2),0)</f>
        <v>305</v>
      </c>
      <c r="D13">
        <f>ROUND(SQRT((INDEX(vertices!$D$2:$D$22,MATCH(distances!$A13,vertices!$A$2:$A$22,0))-INDEX(vertices!$D$2:$D$22,MATCH(distances!D$1,vertices!$A$2:$A$22,0)))^2+(INDEX(vertices!$E$2:$E$22,MATCH(distances!$A13,vertices!$A$2:$A$22,0))-INDEX(vertices!$E$2:$E$22,MATCH(distances!D$1,vertices!$A$2:$A$22,0)))^2),0)</f>
        <v>342</v>
      </c>
      <c r="E13">
        <f>ROUND(SQRT((INDEX(vertices!$D$2:$D$22,MATCH(distances!$A13,vertices!$A$2:$A$22,0))-INDEX(vertices!$D$2:$D$22,MATCH(distances!E$1,vertices!$A$2:$A$22,0)))^2+(INDEX(vertices!$E$2:$E$22,MATCH(distances!$A13,vertices!$A$2:$A$22,0))-INDEX(vertices!$E$2:$E$22,MATCH(distances!E$1,vertices!$A$2:$A$22,0)))^2),0)</f>
        <v>182</v>
      </c>
      <c r="F13">
        <f>ROUND(SQRT((INDEX(vertices!$D$2:$D$22,MATCH(distances!$A13,vertices!$A$2:$A$22,0))-INDEX(vertices!$D$2:$D$22,MATCH(distances!F$1,vertices!$A$2:$A$22,0)))^2+(INDEX(vertices!$E$2:$E$22,MATCH(distances!$A13,vertices!$A$2:$A$22,0))-INDEX(vertices!$E$2:$E$22,MATCH(distances!F$1,vertices!$A$2:$A$22,0)))^2),0)</f>
        <v>374</v>
      </c>
      <c r="G13">
        <f>ROUND(SQRT((INDEX(vertices!$D$2:$D$22,MATCH(distances!$A13,vertices!$A$2:$A$22,0))-INDEX(vertices!$D$2:$D$22,MATCH(distances!G$1,vertices!$A$2:$A$22,0)))^2+(INDEX(vertices!$E$2:$E$22,MATCH(distances!$A13,vertices!$A$2:$A$22,0))-INDEX(vertices!$E$2:$E$22,MATCH(distances!G$1,vertices!$A$2:$A$22,0)))^2),0)</f>
        <v>102</v>
      </c>
      <c r="H13">
        <f>ROUND(SQRT((INDEX(vertices!$D$2:$D$22,MATCH(distances!$A13,vertices!$A$2:$A$22,0))-INDEX(vertices!$D$2:$D$22,MATCH(distances!H$1,vertices!$A$2:$A$22,0)))^2+(INDEX(vertices!$E$2:$E$22,MATCH(distances!$A13,vertices!$A$2:$A$22,0))-INDEX(vertices!$E$2:$E$22,MATCH(distances!H$1,vertices!$A$2:$A$22,0)))^2),0)</f>
        <v>220</v>
      </c>
      <c r="I13">
        <f>ROUND(SQRT((INDEX(vertices!$D$2:$D$22,MATCH(distances!$A13,vertices!$A$2:$A$22,0))-INDEX(vertices!$D$2:$D$22,MATCH(distances!I$1,vertices!$A$2:$A$22,0)))^2+(INDEX(vertices!$E$2:$E$22,MATCH(distances!$A13,vertices!$A$2:$A$22,0))-INDEX(vertices!$E$2:$E$22,MATCH(distances!I$1,vertices!$A$2:$A$22,0)))^2),0)</f>
        <v>241</v>
      </c>
      <c r="J13">
        <f>ROUND(SQRT((INDEX(vertices!$D$2:$D$22,MATCH(distances!$A13,vertices!$A$2:$A$22,0))-INDEX(vertices!$D$2:$D$22,MATCH(distances!J$1,vertices!$A$2:$A$22,0)))^2+(INDEX(vertices!$E$2:$E$22,MATCH(distances!$A13,vertices!$A$2:$A$22,0))-INDEX(vertices!$E$2:$E$22,MATCH(distances!J$1,vertices!$A$2:$A$22,0)))^2),0)</f>
        <v>275</v>
      </c>
      <c r="K13">
        <f>ROUND(SQRT((INDEX(vertices!$D$2:$D$22,MATCH(distances!$A13,vertices!$A$2:$A$22,0))-INDEX(vertices!$D$2:$D$22,MATCH(distances!K$1,vertices!$A$2:$A$22,0)))^2+(INDEX(vertices!$E$2:$E$22,MATCH(distances!$A13,vertices!$A$2:$A$22,0))-INDEX(vertices!$E$2:$E$22,MATCH(distances!K$1,vertices!$A$2:$A$22,0)))^2),0)</f>
        <v>237</v>
      </c>
      <c r="L13">
        <f>ROUND(SQRT((INDEX(vertices!$D$2:$D$22,MATCH(distances!$A13,vertices!$A$2:$A$22,0))-INDEX(vertices!$D$2:$D$22,MATCH(distances!L$1,vertices!$A$2:$A$22,0)))^2+(INDEX(vertices!$E$2:$E$22,MATCH(distances!$A13,vertices!$A$2:$A$22,0))-INDEX(vertices!$E$2:$E$22,MATCH(distances!L$1,vertices!$A$2:$A$22,0)))^2),0)</f>
        <v>202</v>
      </c>
      <c r="M13">
        <f>ROUND(SQRT((INDEX(vertices!$D$2:$D$22,MATCH(distances!$A13,vertices!$A$2:$A$22,0))-INDEX(vertices!$D$2:$D$22,MATCH(distances!M$1,vertices!$A$2:$A$22,0)))^2+(INDEX(vertices!$E$2:$E$22,MATCH(distances!$A13,vertices!$A$2:$A$22,0))-INDEX(vertices!$E$2:$E$22,MATCH(distances!M$1,vertices!$A$2:$A$22,0)))^2),0)</f>
        <v>0</v>
      </c>
      <c r="N13">
        <f>ROUND(SQRT((INDEX(vertices!$D$2:$D$22,MATCH(distances!$A13,vertices!$A$2:$A$22,0))-INDEX(vertices!$D$2:$D$22,MATCH(distances!N$1,vertices!$A$2:$A$22,0)))^2+(INDEX(vertices!$E$2:$E$22,MATCH(distances!$A13,vertices!$A$2:$A$22,0))-INDEX(vertices!$E$2:$E$22,MATCH(distances!N$1,vertices!$A$2:$A$22,0)))^2),0)</f>
        <v>191</v>
      </c>
      <c r="O13">
        <f>ROUND(SQRT((INDEX(vertices!$D$2:$D$22,MATCH(distances!$A13,vertices!$A$2:$A$22,0))-INDEX(vertices!$D$2:$D$22,MATCH(distances!O$1,vertices!$A$2:$A$22,0)))^2+(INDEX(vertices!$E$2:$E$22,MATCH(distances!$A13,vertices!$A$2:$A$22,0))-INDEX(vertices!$E$2:$E$22,MATCH(distances!O$1,vertices!$A$2:$A$22,0)))^2),0)</f>
        <v>70</v>
      </c>
      <c r="P13">
        <f>ROUND(SQRT((INDEX(vertices!$D$2:$D$22,MATCH(distances!$A13,vertices!$A$2:$A$22,0))-INDEX(vertices!$D$2:$D$22,MATCH(distances!P$1,vertices!$A$2:$A$22,0)))^2+(INDEX(vertices!$E$2:$E$22,MATCH(distances!$A13,vertices!$A$2:$A$22,0))-INDEX(vertices!$E$2:$E$22,MATCH(distances!P$1,vertices!$A$2:$A$22,0)))^2),0)</f>
        <v>117</v>
      </c>
      <c r="Q13">
        <f>ROUND(SQRT((INDEX(vertices!$D$2:$D$22,MATCH(distances!$A13,vertices!$A$2:$A$22,0))-INDEX(vertices!$D$2:$D$22,MATCH(distances!Q$1,vertices!$A$2:$A$22,0)))^2+(INDEX(vertices!$E$2:$E$22,MATCH(distances!$A13,vertices!$A$2:$A$22,0))-INDEX(vertices!$E$2:$E$22,MATCH(distances!Q$1,vertices!$A$2:$A$22,0)))^2),0)</f>
        <v>196</v>
      </c>
      <c r="R13">
        <f>ROUND(SQRT((INDEX(vertices!$D$2:$D$22,MATCH(distances!$A13,vertices!$A$2:$A$22,0))-INDEX(vertices!$D$2:$D$22,MATCH(distances!R$1,vertices!$A$2:$A$22,0)))^2+(INDEX(vertices!$E$2:$E$22,MATCH(distances!$A13,vertices!$A$2:$A$22,0))-INDEX(vertices!$E$2:$E$22,MATCH(distances!R$1,vertices!$A$2:$A$22,0)))^2),0)</f>
        <v>386</v>
      </c>
      <c r="S13">
        <f>ROUND(SQRT((INDEX(vertices!$D$2:$D$22,MATCH(distances!$A13,vertices!$A$2:$A$22,0))-INDEX(vertices!$D$2:$D$22,MATCH(distances!S$1,vertices!$A$2:$A$22,0)))^2+(INDEX(vertices!$E$2:$E$22,MATCH(distances!$A13,vertices!$A$2:$A$22,0))-INDEX(vertices!$E$2:$E$22,MATCH(distances!S$1,vertices!$A$2:$A$22,0)))^2),0)</f>
        <v>73</v>
      </c>
      <c r="T13">
        <f>ROUND(SQRT((INDEX(vertices!$D$2:$D$22,MATCH(distances!$A13,vertices!$A$2:$A$22,0))-INDEX(vertices!$D$2:$D$22,MATCH(distances!T$1,vertices!$A$2:$A$22,0)))^2+(INDEX(vertices!$E$2:$E$22,MATCH(distances!$A13,vertices!$A$2:$A$22,0))-INDEX(vertices!$E$2:$E$22,MATCH(distances!T$1,vertices!$A$2:$A$22,0)))^2),0)</f>
        <v>352</v>
      </c>
      <c r="U13">
        <f>ROUND(SQRT((INDEX(vertices!$D$2:$D$22,MATCH(distances!$A13,vertices!$A$2:$A$22,0))-INDEX(vertices!$D$2:$D$22,MATCH(distances!U$1,vertices!$A$2:$A$22,0)))^2+(INDEX(vertices!$E$2:$E$22,MATCH(distances!$A13,vertices!$A$2:$A$22,0))-INDEX(vertices!$E$2:$E$22,MATCH(distances!U$1,vertices!$A$2:$A$22,0)))^2),0)</f>
        <v>359</v>
      </c>
      <c r="V13">
        <f>ROUND(SQRT((INDEX(vertices!$D$2:$D$22,MATCH(distances!$A13,vertices!$A$2:$A$22,0))-INDEX(vertices!$D$2:$D$22,MATCH(distances!V$1,vertices!$A$2:$A$22,0)))^2+(INDEX(vertices!$E$2:$E$22,MATCH(distances!$A13,vertices!$A$2:$A$22,0))-INDEX(vertices!$E$2:$E$22,MATCH(distances!V$1,vertices!$A$2:$A$22,0)))^2),0)</f>
        <v>415</v>
      </c>
    </row>
    <row r="14" spans="1:22" x14ac:dyDescent="0.25">
      <c r="A14" t="str">
        <v>M</v>
      </c>
      <c r="B14">
        <f>ROUND(SQRT((INDEX(vertices!$D$2:$D$22,MATCH(distances!$A14,vertices!$A$2:$A$22,0))-INDEX(vertices!$D$2:$D$22,MATCH(distances!B$1,vertices!$A$2:$A$22,0)))^2+(INDEX(vertices!$E$2:$E$22,MATCH(distances!$A14,vertices!$A$2:$A$22,0))-INDEX(vertices!$E$2:$E$22,MATCH(distances!B$1,vertices!$A$2:$A$22,0)))^2),0)</f>
        <v>292</v>
      </c>
      <c r="C14">
        <f>ROUND(SQRT((INDEX(vertices!$D$2:$D$22,MATCH(distances!$A14,vertices!$A$2:$A$22,0))-INDEX(vertices!$D$2:$D$22,MATCH(distances!C$1,vertices!$A$2:$A$22,0)))^2+(INDEX(vertices!$E$2:$E$22,MATCH(distances!$A14,vertices!$A$2:$A$22,0))-INDEX(vertices!$E$2:$E$22,MATCH(distances!C$1,vertices!$A$2:$A$22,0)))^2),0)</f>
        <v>115</v>
      </c>
      <c r="D14">
        <f>ROUND(SQRT((INDEX(vertices!$D$2:$D$22,MATCH(distances!$A14,vertices!$A$2:$A$22,0))-INDEX(vertices!$D$2:$D$22,MATCH(distances!D$1,vertices!$A$2:$A$22,0)))^2+(INDEX(vertices!$E$2:$E$22,MATCH(distances!$A14,vertices!$A$2:$A$22,0))-INDEX(vertices!$E$2:$E$22,MATCH(distances!D$1,vertices!$A$2:$A$22,0)))^2),0)</f>
        <v>152</v>
      </c>
      <c r="E14">
        <f>ROUND(SQRT((INDEX(vertices!$D$2:$D$22,MATCH(distances!$A14,vertices!$A$2:$A$22,0))-INDEX(vertices!$D$2:$D$22,MATCH(distances!E$1,vertices!$A$2:$A$22,0)))^2+(INDEX(vertices!$E$2:$E$22,MATCH(distances!$A14,vertices!$A$2:$A$22,0))-INDEX(vertices!$E$2:$E$22,MATCH(distances!E$1,vertices!$A$2:$A$22,0)))^2),0)</f>
        <v>67</v>
      </c>
      <c r="F14">
        <f>ROUND(SQRT((INDEX(vertices!$D$2:$D$22,MATCH(distances!$A14,vertices!$A$2:$A$22,0))-INDEX(vertices!$D$2:$D$22,MATCH(distances!F$1,vertices!$A$2:$A$22,0)))^2+(INDEX(vertices!$E$2:$E$22,MATCH(distances!$A14,vertices!$A$2:$A$22,0))-INDEX(vertices!$E$2:$E$22,MATCH(distances!F$1,vertices!$A$2:$A$22,0)))^2),0)</f>
        <v>190</v>
      </c>
      <c r="G14">
        <f>ROUND(SQRT((INDEX(vertices!$D$2:$D$22,MATCH(distances!$A14,vertices!$A$2:$A$22,0))-INDEX(vertices!$D$2:$D$22,MATCH(distances!G$1,vertices!$A$2:$A$22,0)))^2+(INDEX(vertices!$E$2:$E$22,MATCH(distances!$A14,vertices!$A$2:$A$22,0))-INDEX(vertices!$E$2:$E$22,MATCH(distances!G$1,vertices!$A$2:$A$22,0)))^2),0)</f>
        <v>152</v>
      </c>
      <c r="H14">
        <f>ROUND(SQRT((INDEX(vertices!$D$2:$D$22,MATCH(distances!$A14,vertices!$A$2:$A$22,0))-INDEX(vertices!$D$2:$D$22,MATCH(distances!H$1,vertices!$A$2:$A$22,0)))^2+(INDEX(vertices!$E$2:$E$22,MATCH(distances!$A14,vertices!$A$2:$A$22,0))-INDEX(vertices!$E$2:$E$22,MATCH(distances!H$1,vertices!$A$2:$A$22,0)))^2),0)</f>
        <v>81</v>
      </c>
      <c r="I14">
        <f>ROUND(SQRT((INDEX(vertices!$D$2:$D$22,MATCH(distances!$A14,vertices!$A$2:$A$22,0))-INDEX(vertices!$D$2:$D$22,MATCH(distances!I$1,vertices!$A$2:$A$22,0)))^2+(INDEX(vertices!$E$2:$E$22,MATCH(distances!$A14,vertices!$A$2:$A$22,0))-INDEX(vertices!$E$2:$E$22,MATCH(distances!I$1,vertices!$A$2:$A$22,0)))^2),0)</f>
        <v>339</v>
      </c>
      <c r="J14">
        <f>ROUND(SQRT((INDEX(vertices!$D$2:$D$22,MATCH(distances!$A14,vertices!$A$2:$A$22,0))-INDEX(vertices!$D$2:$D$22,MATCH(distances!J$1,vertices!$A$2:$A$22,0)))^2+(INDEX(vertices!$E$2:$E$22,MATCH(distances!$A14,vertices!$A$2:$A$22,0))-INDEX(vertices!$E$2:$E$22,MATCH(distances!J$1,vertices!$A$2:$A$22,0)))^2),0)</f>
        <v>104</v>
      </c>
      <c r="K14">
        <f>ROUND(SQRT((INDEX(vertices!$D$2:$D$22,MATCH(distances!$A14,vertices!$A$2:$A$22,0))-INDEX(vertices!$D$2:$D$22,MATCH(distances!K$1,vertices!$A$2:$A$22,0)))^2+(INDEX(vertices!$E$2:$E$22,MATCH(distances!$A14,vertices!$A$2:$A$22,0))-INDEX(vertices!$E$2:$E$22,MATCH(distances!K$1,vertices!$A$2:$A$22,0)))^2),0)</f>
        <v>112</v>
      </c>
      <c r="L14">
        <f>ROUND(SQRT((INDEX(vertices!$D$2:$D$22,MATCH(distances!$A14,vertices!$A$2:$A$22,0))-INDEX(vertices!$D$2:$D$22,MATCH(distances!L$1,vertices!$A$2:$A$22,0)))^2+(INDEX(vertices!$E$2:$E$22,MATCH(distances!$A14,vertices!$A$2:$A$22,0))-INDEX(vertices!$E$2:$E$22,MATCH(distances!L$1,vertices!$A$2:$A$22,0)))^2),0)</f>
        <v>275</v>
      </c>
      <c r="M14">
        <f>ROUND(SQRT((INDEX(vertices!$D$2:$D$22,MATCH(distances!$A14,vertices!$A$2:$A$22,0))-INDEX(vertices!$D$2:$D$22,MATCH(distances!M$1,vertices!$A$2:$A$22,0)))^2+(INDEX(vertices!$E$2:$E$22,MATCH(distances!$A14,vertices!$A$2:$A$22,0))-INDEX(vertices!$E$2:$E$22,MATCH(distances!M$1,vertices!$A$2:$A$22,0)))^2),0)</f>
        <v>191</v>
      </c>
      <c r="N14">
        <f>ROUND(SQRT((INDEX(vertices!$D$2:$D$22,MATCH(distances!$A14,vertices!$A$2:$A$22,0))-INDEX(vertices!$D$2:$D$22,MATCH(distances!N$1,vertices!$A$2:$A$22,0)))^2+(INDEX(vertices!$E$2:$E$22,MATCH(distances!$A14,vertices!$A$2:$A$22,0))-INDEX(vertices!$E$2:$E$22,MATCH(distances!N$1,vertices!$A$2:$A$22,0)))^2),0)</f>
        <v>0</v>
      </c>
      <c r="O14">
        <f>ROUND(SQRT((INDEX(vertices!$D$2:$D$22,MATCH(distances!$A14,vertices!$A$2:$A$22,0))-INDEX(vertices!$D$2:$D$22,MATCH(distances!O$1,vertices!$A$2:$A$22,0)))^2+(INDEX(vertices!$E$2:$E$22,MATCH(distances!$A14,vertices!$A$2:$A$22,0))-INDEX(vertices!$E$2:$E$22,MATCH(distances!O$1,vertices!$A$2:$A$22,0)))^2),0)</f>
        <v>123</v>
      </c>
      <c r="P14">
        <f>ROUND(SQRT((INDEX(vertices!$D$2:$D$22,MATCH(distances!$A14,vertices!$A$2:$A$22,0))-INDEX(vertices!$D$2:$D$22,MATCH(distances!P$1,vertices!$A$2:$A$22,0)))^2+(INDEX(vertices!$E$2:$E$22,MATCH(distances!$A14,vertices!$A$2:$A$22,0))-INDEX(vertices!$E$2:$E$22,MATCH(distances!P$1,vertices!$A$2:$A$22,0)))^2),0)</f>
        <v>154</v>
      </c>
      <c r="Q14">
        <f>ROUND(SQRT((INDEX(vertices!$D$2:$D$22,MATCH(distances!$A14,vertices!$A$2:$A$22,0))-INDEX(vertices!$D$2:$D$22,MATCH(distances!Q$1,vertices!$A$2:$A$22,0)))^2+(INDEX(vertices!$E$2:$E$22,MATCH(distances!$A14,vertices!$A$2:$A$22,0))-INDEX(vertices!$E$2:$E$22,MATCH(distances!Q$1,vertices!$A$2:$A$22,0)))^2),0)</f>
        <v>193</v>
      </c>
      <c r="R14">
        <f>ROUND(SQRT((INDEX(vertices!$D$2:$D$22,MATCH(distances!$A14,vertices!$A$2:$A$22,0))-INDEX(vertices!$D$2:$D$22,MATCH(distances!R$1,vertices!$A$2:$A$22,0)))^2+(INDEX(vertices!$E$2:$E$22,MATCH(distances!$A14,vertices!$A$2:$A$22,0))-INDEX(vertices!$E$2:$E$22,MATCH(distances!R$1,vertices!$A$2:$A$22,0)))^2),0)</f>
        <v>252</v>
      </c>
      <c r="S14">
        <f>ROUND(SQRT((INDEX(vertices!$D$2:$D$22,MATCH(distances!$A14,vertices!$A$2:$A$22,0))-INDEX(vertices!$D$2:$D$22,MATCH(distances!S$1,vertices!$A$2:$A$22,0)))^2+(INDEX(vertices!$E$2:$E$22,MATCH(distances!$A14,vertices!$A$2:$A$22,0))-INDEX(vertices!$E$2:$E$22,MATCH(distances!S$1,vertices!$A$2:$A$22,0)))^2),0)</f>
        <v>183</v>
      </c>
      <c r="T14">
        <f>ROUND(SQRT((INDEX(vertices!$D$2:$D$22,MATCH(distances!$A14,vertices!$A$2:$A$22,0))-INDEX(vertices!$D$2:$D$22,MATCH(distances!T$1,vertices!$A$2:$A$22,0)))^2+(INDEX(vertices!$E$2:$E$22,MATCH(distances!$A14,vertices!$A$2:$A$22,0))-INDEX(vertices!$E$2:$E$22,MATCH(distances!T$1,vertices!$A$2:$A$22,0)))^2),0)</f>
        <v>336</v>
      </c>
      <c r="U14">
        <f>ROUND(SQRT((INDEX(vertices!$D$2:$D$22,MATCH(distances!$A14,vertices!$A$2:$A$22,0))-INDEX(vertices!$D$2:$D$22,MATCH(distances!U$1,vertices!$A$2:$A$22,0)))^2+(INDEX(vertices!$E$2:$E$22,MATCH(distances!$A14,vertices!$A$2:$A$22,0))-INDEX(vertices!$E$2:$E$22,MATCH(distances!U$1,vertices!$A$2:$A$22,0)))^2),0)</f>
        <v>366</v>
      </c>
      <c r="V14">
        <f>ROUND(SQRT((INDEX(vertices!$D$2:$D$22,MATCH(distances!$A14,vertices!$A$2:$A$22,0))-INDEX(vertices!$D$2:$D$22,MATCH(distances!V$1,vertices!$A$2:$A$22,0)))^2+(INDEX(vertices!$E$2:$E$22,MATCH(distances!$A14,vertices!$A$2:$A$22,0))-INDEX(vertices!$E$2:$E$22,MATCH(distances!V$1,vertices!$A$2:$A$22,0)))^2),0)</f>
        <v>246</v>
      </c>
    </row>
    <row r="15" spans="1:22" x14ac:dyDescent="0.25">
      <c r="A15" t="str">
        <v>N</v>
      </c>
      <c r="B15">
        <f>ROUND(SQRT((INDEX(vertices!$D$2:$D$22,MATCH(distances!$A15,vertices!$A$2:$A$22,0))-INDEX(vertices!$D$2:$D$22,MATCH(distances!B$1,vertices!$A$2:$A$22,0)))^2+(INDEX(vertices!$E$2:$E$22,MATCH(distances!$A15,vertices!$A$2:$A$22,0))-INDEX(vertices!$E$2:$E$22,MATCH(distances!B$1,vertices!$A$2:$A$22,0)))^2),0)</f>
        <v>245</v>
      </c>
      <c r="C15">
        <f>ROUND(SQRT((INDEX(vertices!$D$2:$D$22,MATCH(distances!$A15,vertices!$A$2:$A$22,0))-INDEX(vertices!$D$2:$D$22,MATCH(distances!C$1,vertices!$A$2:$A$22,0)))^2+(INDEX(vertices!$E$2:$E$22,MATCH(distances!$A15,vertices!$A$2:$A$22,0))-INDEX(vertices!$E$2:$E$22,MATCH(distances!C$1,vertices!$A$2:$A$22,0)))^2),0)</f>
        <v>238</v>
      </c>
      <c r="D15">
        <f>ROUND(SQRT((INDEX(vertices!$D$2:$D$22,MATCH(distances!$A15,vertices!$A$2:$A$22,0))-INDEX(vertices!$D$2:$D$22,MATCH(distances!D$1,vertices!$A$2:$A$22,0)))^2+(INDEX(vertices!$E$2:$E$22,MATCH(distances!$A15,vertices!$A$2:$A$22,0))-INDEX(vertices!$E$2:$E$22,MATCH(distances!D$1,vertices!$A$2:$A$22,0)))^2),0)</f>
        <v>275</v>
      </c>
      <c r="E15">
        <f>ROUND(SQRT((INDEX(vertices!$D$2:$D$22,MATCH(distances!$A15,vertices!$A$2:$A$22,0))-INDEX(vertices!$D$2:$D$22,MATCH(distances!E$1,vertices!$A$2:$A$22,0)))^2+(INDEX(vertices!$E$2:$E$22,MATCH(distances!$A15,vertices!$A$2:$A$22,0))-INDEX(vertices!$E$2:$E$22,MATCH(distances!E$1,vertices!$A$2:$A$22,0)))^2),0)</f>
        <v>130</v>
      </c>
      <c r="F15">
        <f>ROUND(SQRT((INDEX(vertices!$D$2:$D$22,MATCH(distances!$A15,vertices!$A$2:$A$22,0))-INDEX(vertices!$D$2:$D$22,MATCH(distances!F$1,vertices!$A$2:$A$22,0)))^2+(INDEX(vertices!$E$2:$E$22,MATCH(distances!$A15,vertices!$A$2:$A$22,0))-INDEX(vertices!$E$2:$E$22,MATCH(distances!F$1,vertices!$A$2:$A$22,0)))^2),0)</f>
        <v>304</v>
      </c>
      <c r="G15">
        <f>ROUND(SQRT((INDEX(vertices!$D$2:$D$22,MATCH(distances!$A15,vertices!$A$2:$A$22,0))-INDEX(vertices!$D$2:$D$22,MATCH(distances!G$1,vertices!$A$2:$A$22,0)))^2+(INDEX(vertices!$E$2:$E$22,MATCH(distances!$A15,vertices!$A$2:$A$22,0))-INDEX(vertices!$E$2:$E$22,MATCH(distances!G$1,vertices!$A$2:$A$22,0)))^2),0)</f>
        <v>97</v>
      </c>
      <c r="H15">
        <f>ROUND(SQRT((INDEX(vertices!$D$2:$D$22,MATCH(distances!$A15,vertices!$A$2:$A$22,0))-INDEX(vertices!$D$2:$D$22,MATCH(distances!H$1,vertices!$A$2:$A$22,0)))^2+(INDEX(vertices!$E$2:$E$22,MATCH(distances!$A15,vertices!$A$2:$A$22,0))-INDEX(vertices!$E$2:$E$22,MATCH(distances!H$1,vertices!$A$2:$A$22,0)))^2),0)</f>
        <v>167</v>
      </c>
      <c r="I15">
        <f>ROUND(SQRT((INDEX(vertices!$D$2:$D$22,MATCH(distances!$A15,vertices!$A$2:$A$22,0))-INDEX(vertices!$D$2:$D$22,MATCH(distances!I$1,vertices!$A$2:$A$22,0)))^2+(INDEX(vertices!$E$2:$E$22,MATCH(distances!$A15,vertices!$A$2:$A$22,0))-INDEX(vertices!$E$2:$E$22,MATCH(distances!I$1,vertices!$A$2:$A$22,0)))^2),0)</f>
        <v>251</v>
      </c>
      <c r="J15">
        <f>ROUND(SQRT((INDEX(vertices!$D$2:$D$22,MATCH(distances!$A15,vertices!$A$2:$A$22,0))-INDEX(vertices!$D$2:$D$22,MATCH(distances!J$1,vertices!$A$2:$A$22,0)))^2+(INDEX(vertices!$E$2:$E$22,MATCH(distances!$A15,vertices!$A$2:$A$22,0))-INDEX(vertices!$E$2:$E$22,MATCH(distances!J$1,vertices!$A$2:$A$22,0)))^2),0)</f>
        <v>216</v>
      </c>
      <c r="K15">
        <f>ROUND(SQRT((INDEX(vertices!$D$2:$D$22,MATCH(distances!$A15,vertices!$A$2:$A$22,0))-INDEX(vertices!$D$2:$D$22,MATCH(distances!K$1,vertices!$A$2:$A$22,0)))^2+(INDEX(vertices!$E$2:$E$22,MATCH(distances!$A15,vertices!$A$2:$A$22,0))-INDEX(vertices!$E$2:$E$22,MATCH(distances!K$1,vertices!$A$2:$A$22,0)))^2),0)</f>
        <v>189</v>
      </c>
      <c r="L15">
        <f>ROUND(SQRT((INDEX(vertices!$D$2:$D$22,MATCH(distances!$A15,vertices!$A$2:$A$22,0))-INDEX(vertices!$D$2:$D$22,MATCH(distances!L$1,vertices!$A$2:$A$22,0)))^2+(INDEX(vertices!$E$2:$E$22,MATCH(distances!$A15,vertices!$A$2:$A$22,0))-INDEX(vertices!$E$2:$E$22,MATCH(distances!L$1,vertices!$A$2:$A$22,0)))^2),0)</f>
        <v>197</v>
      </c>
      <c r="M15">
        <f>ROUND(SQRT((INDEX(vertices!$D$2:$D$22,MATCH(distances!$A15,vertices!$A$2:$A$22,0))-INDEX(vertices!$D$2:$D$22,MATCH(distances!M$1,vertices!$A$2:$A$22,0)))^2+(INDEX(vertices!$E$2:$E$22,MATCH(distances!$A15,vertices!$A$2:$A$22,0))-INDEX(vertices!$E$2:$E$22,MATCH(distances!M$1,vertices!$A$2:$A$22,0)))^2),0)</f>
        <v>70</v>
      </c>
      <c r="N15">
        <f>ROUND(SQRT((INDEX(vertices!$D$2:$D$22,MATCH(distances!$A15,vertices!$A$2:$A$22,0))-INDEX(vertices!$D$2:$D$22,MATCH(distances!N$1,vertices!$A$2:$A$22,0)))^2+(INDEX(vertices!$E$2:$E$22,MATCH(distances!$A15,vertices!$A$2:$A$22,0))-INDEX(vertices!$E$2:$E$22,MATCH(distances!N$1,vertices!$A$2:$A$22,0)))^2),0)</f>
        <v>123</v>
      </c>
      <c r="O15">
        <f>ROUND(SQRT((INDEX(vertices!$D$2:$D$22,MATCH(distances!$A15,vertices!$A$2:$A$22,0))-INDEX(vertices!$D$2:$D$22,MATCH(distances!O$1,vertices!$A$2:$A$22,0)))^2+(INDEX(vertices!$E$2:$E$22,MATCH(distances!$A15,vertices!$A$2:$A$22,0))-INDEX(vertices!$E$2:$E$22,MATCH(distances!O$1,vertices!$A$2:$A$22,0)))^2),0)</f>
        <v>0</v>
      </c>
      <c r="P15">
        <f>ROUND(SQRT((INDEX(vertices!$D$2:$D$22,MATCH(distances!$A15,vertices!$A$2:$A$22,0))-INDEX(vertices!$D$2:$D$22,MATCH(distances!P$1,vertices!$A$2:$A$22,0)))^2+(INDEX(vertices!$E$2:$E$22,MATCH(distances!$A15,vertices!$A$2:$A$22,0))-INDEX(vertices!$E$2:$E$22,MATCH(distances!P$1,vertices!$A$2:$A$22,0)))^2),0)</f>
        <v>110</v>
      </c>
      <c r="Q15">
        <f>ROUND(SQRT((INDEX(vertices!$D$2:$D$22,MATCH(distances!$A15,vertices!$A$2:$A$22,0))-INDEX(vertices!$D$2:$D$22,MATCH(distances!Q$1,vertices!$A$2:$A$22,0)))^2+(INDEX(vertices!$E$2:$E$22,MATCH(distances!$A15,vertices!$A$2:$A$22,0))-INDEX(vertices!$E$2:$E$22,MATCH(distances!Q$1,vertices!$A$2:$A$22,0)))^2),0)</f>
        <v>187</v>
      </c>
      <c r="R15">
        <f>ROUND(SQRT((INDEX(vertices!$D$2:$D$22,MATCH(distances!$A15,vertices!$A$2:$A$22,0))-INDEX(vertices!$D$2:$D$22,MATCH(distances!R$1,vertices!$A$2:$A$22,0)))^2+(INDEX(vertices!$E$2:$E$22,MATCH(distances!$A15,vertices!$A$2:$A$22,0))-INDEX(vertices!$E$2:$E$22,MATCH(distances!R$1,vertices!$A$2:$A$22,0)))^2),0)</f>
        <v>322</v>
      </c>
      <c r="S15">
        <f>ROUND(SQRT((INDEX(vertices!$D$2:$D$22,MATCH(distances!$A15,vertices!$A$2:$A$22,0))-INDEX(vertices!$D$2:$D$22,MATCH(distances!S$1,vertices!$A$2:$A$22,0)))^2+(INDEX(vertices!$E$2:$E$22,MATCH(distances!$A15,vertices!$A$2:$A$22,0))-INDEX(vertices!$E$2:$E$22,MATCH(distances!S$1,vertices!$A$2:$A$22,0)))^2),0)</f>
        <v>72</v>
      </c>
      <c r="T15">
        <f>ROUND(SQRT((INDEX(vertices!$D$2:$D$22,MATCH(distances!$A15,vertices!$A$2:$A$22,0))-INDEX(vertices!$D$2:$D$22,MATCH(distances!T$1,vertices!$A$2:$A$22,0)))^2+(INDEX(vertices!$E$2:$E$22,MATCH(distances!$A15,vertices!$A$2:$A$22,0))-INDEX(vertices!$E$2:$E$22,MATCH(distances!T$1,vertices!$A$2:$A$22,0)))^2),0)</f>
        <v>319</v>
      </c>
      <c r="U15">
        <f>ROUND(SQRT((INDEX(vertices!$D$2:$D$22,MATCH(distances!$A15,vertices!$A$2:$A$22,0))-INDEX(vertices!$D$2:$D$22,MATCH(distances!U$1,vertices!$A$2:$A$22,0)))^2+(INDEX(vertices!$E$2:$E$22,MATCH(distances!$A15,vertices!$A$2:$A$22,0))-INDEX(vertices!$E$2:$E$22,MATCH(distances!U$1,vertices!$A$2:$A$22,0)))^2),0)</f>
        <v>334</v>
      </c>
      <c r="V15">
        <f>ROUND(SQRT((INDEX(vertices!$D$2:$D$22,MATCH(distances!$A15,vertices!$A$2:$A$22,0))-INDEX(vertices!$D$2:$D$22,MATCH(distances!V$1,vertices!$A$2:$A$22,0)))^2+(INDEX(vertices!$E$2:$E$22,MATCH(distances!$A15,vertices!$A$2:$A$22,0))-INDEX(vertices!$E$2:$E$22,MATCH(distances!V$1,vertices!$A$2:$A$22,0)))^2),0)</f>
        <v>346</v>
      </c>
    </row>
    <row r="16" spans="1:22" x14ac:dyDescent="0.25">
      <c r="A16" t="str">
        <v>O</v>
      </c>
      <c r="B16">
        <f>ROUND(SQRT((INDEX(vertices!$D$2:$D$22,MATCH(distances!$A16,vertices!$A$2:$A$22,0))-INDEX(vertices!$D$2:$D$22,MATCH(distances!B$1,vertices!$A$2:$A$22,0)))^2+(INDEX(vertices!$E$2:$E$22,MATCH(distances!$A16,vertices!$A$2:$A$22,0))-INDEX(vertices!$E$2:$E$22,MATCH(distances!B$1,vertices!$A$2:$A$22,0)))^2),0)</f>
        <v>355</v>
      </c>
      <c r="C16">
        <f>ROUND(SQRT((INDEX(vertices!$D$2:$D$22,MATCH(distances!$A16,vertices!$A$2:$A$22,0))-INDEX(vertices!$D$2:$D$22,MATCH(distances!C$1,vertices!$A$2:$A$22,0)))^2+(INDEX(vertices!$E$2:$E$22,MATCH(distances!$A16,vertices!$A$2:$A$22,0))-INDEX(vertices!$E$2:$E$22,MATCH(distances!C$1,vertices!$A$2:$A$22,0)))^2),0)</f>
        <v>247</v>
      </c>
      <c r="D16">
        <f>ROUND(SQRT((INDEX(vertices!$D$2:$D$22,MATCH(distances!$A16,vertices!$A$2:$A$22,0))-INDEX(vertices!$D$2:$D$22,MATCH(distances!D$1,vertices!$A$2:$A$22,0)))^2+(INDEX(vertices!$E$2:$E$22,MATCH(distances!$A16,vertices!$A$2:$A$22,0))-INDEX(vertices!$E$2:$E$22,MATCH(distances!D$1,vertices!$A$2:$A$22,0)))^2),0)</f>
        <v>280</v>
      </c>
      <c r="E16">
        <f>ROUND(SQRT((INDEX(vertices!$D$2:$D$22,MATCH(distances!$A16,vertices!$A$2:$A$22,0))-INDEX(vertices!$D$2:$D$22,MATCH(distances!E$1,vertices!$A$2:$A$22,0)))^2+(INDEX(vertices!$E$2:$E$22,MATCH(distances!$A16,vertices!$A$2:$A$22,0))-INDEX(vertices!$E$2:$E$22,MATCH(distances!E$1,vertices!$A$2:$A$22,0)))^2),0)</f>
        <v>106</v>
      </c>
      <c r="F16">
        <f>ROUND(SQRT((INDEX(vertices!$D$2:$D$22,MATCH(distances!$A16,vertices!$A$2:$A$22,0))-INDEX(vertices!$D$2:$D$22,MATCH(distances!F$1,vertices!$A$2:$A$22,0)))^2+(INDEX(vertices!$E$2:$E$22,MATCH(distances!$A16,vertices!$A$2:$A$22,0))-INDEX(vertices!$E$2:$E$22,MATCH(distances!F$1,vertices!$A$2:$A$22,0)))^2),0)</f>
        <v>341</v>
      </c>
      <c r="G16">
        <f>ROUND(SQRT((INDEX(vertices!$D$2:$D$22,MATCH(distances!$A16,vertices!$A$2:$A$22,0))-INDEX(vertices!$D$2:$D$22,MATCH(distances!G$1,vertices!$A$2:$A$22,0)))^2+(INDEX(vertices!$E$2:$E$22,MATCH(distances!$A16,vertices!$A$2:$A$22,0))-INDEX(vertices!$E$2:$E$22,MATCH(distances!G$1,vertices!$A$2:$A$22,0)))^2),0)</f>
        <v>15</v>
      </c>
      <c r="H16">
        <f>ROUND(SQRT((INDEX(vertices!$D$2:$D$22,MATCH(distances!$A16,vertices!$A$2:$A$22,0))-INDEX(vertices!$D$2:$D$22,MATCH(distances!H$1,vertices!$A$2:$A$22,0)))^2+(INDEX(vertices!$E$2:$E$22,MATCH(distances!$A16,vertices!$A$2:$A$22,0))-INDEX(vertices!$E$2:$E$22,MATCH(distances!H$1,vertices!$A$2:$A$22,0)))^2),0)</f>
        <v>137</v>
      </c>
      <c r="I16">
        <f>ROUND(SQRT((INDEX(vertices!$D$2:$D$22,MATCH(distances!$A16,vertices!$A$2:$A$22,0))-INDEX(vertices!$D$2:$D$22,MATCH(distances!I$1,vertices!$A$2:$A$22,0)))^2+(INDEX(vertices!$E$2:$E$22,MATCH(distances!$A16,vertices!$A$2:$A$22,0))-INDEX(vertices!$E$2:$E$22,MATCH(distances!I$1,vertices!$A$2:$A$22,0)))^2),0)</f>
        <v>351</v>
      </c>
      <c r="J16">
        <f>ROUND(SQRT((INDEX(vertices!$D$2:$D$22,MATCH(distances!$A16,vertices!$A$2:$A$22,0))-INDEX(vertices!$D$2:$D$22,MATCH(distances!J$1,vertices!$A$2:$A$22,0)))^2+(INDEX(vertices!$E$2:$E$22,MATCH(distances!$A16,vertices!$A$2:$A$22,0))-INDEX(vertices!$E$2:$E$22,MATCH(distances!J$1,vertices!$A$2:$A$22,0)))^2),0)</f>
        <v>197</v>
      </c>
      <c r="K16">
        <f>ROUND(SQRT((INDEX(vertices!$D$2:$D$22,MATCH(distances!$A16,vertices!$A$2:$A$22,0))-INDEX(vertices!$D$2:$D$22,MATCH(distances!K$1,vertices!$A$2:$A$22,0)))^2+(INDEX(vertices!$E$2:$E$22,MATCH(distances!$A16,vertices!$A$2:$A$22,0))-INDEX(vertices!$E$2:$E$22,MATCH(distances!K$1,vertices!$A$2:$A$22,0)))^2),0)</f>
        <v>142</v>
      </c>
      <c r="L16">
        <f>ROUND(SQRT((INDEX(vertices!$D$2:$D$22,MATCH(distances!$A16,vertices!$A$2:$A$22,0))-INDEX(vertices!$D$2:$D$22,MATCH(distances!L$1,vertices!$A$2:$A$22,0)))^2+(INDEX(vertices!$E$2:$E$22,MATCH(distances!$A16,vertices!$A$2:$A$22,0))-INDEX(vertices!$E$2:$E$22,MATCH(distances!L$1,vertices!$A$2:$A$22,0)))^2),0)</f>
        <v>304</v>
      </c>
      <c r="M16">
        <f>ROUND(SQRT((INDEX(vertices!$D$2:$D$22,MATCH(distances!$A16,vertices!$A$2:$A$22,0))-INDEX(vertices!$D$2:$D$22,MATCH(distances!M$1,vertices!$A$2:$A$22,0)))^2+(INDEX(vertices!$E$2:$E$22,MATCH(distances!$A16,vertices!$A$2:$A$22,0))-INDEX(vertices!$E$2:$E$22,MATCH(distances!M$1,vertices!$A$2:$A$22,0)))^2),0)</f>
        <v>117</v>
      </c>
      <c r="N16">
        <f>ROUND(SQRT((INDEX(vertices!$D$2:$D$22,MATCH(distances!$A16,vertices!$A$2:$A$22,0))-INDEX(vertices!$D$2:$D$22,MATCH(distances!N$1,vertices!$A$2:$A$22,0)))^2+(INDEX(vertices!$E$2:$E$22,MATCH(distances!$A16,vertices!$A$2:$A$22,0))-INDEX(vertices!$E$2:$E$22,MATCH(distances!N$1,vertices!$A$2:$A$22,0)))^2),0)</f>
        <v>154</v>
      </c>
      <c r="O16">
        <f>ROUND(SQRT((INDEX(vertices!$D$2:$D$22,MATCH(distances!$A16,vertices!$A$2:$A$22,0))-INDEX(vertices!$D$2:$D$22,MATCH(distances!O$1,vertices!$A$2:$A$22,0)))^2+(INDEX(vertices!$E$2:$E$22,MATCH(distances!$A16,vertices!$A$2:$A$22,0))-INDEX(vertices!$E$2:$E$22,MATCH(distances!O$1,vertices!$A$2:$A$22,0)))^2),0)</f>
        <v>110</v>
      </c>
      <c r="P16">
        <f>ROUND(SQRT((INDEX(vertices!$D$2:$D$22,MATCH(distances!$A16,vertices!$A$2:$A$22,0))-INDEX(vertices!$D$2:$D$22,MATCH(distances!P$1,vertices!$A$2:$A$22,0)))^2+(INDEX(vertices!$E$2:$E$22,MATCH(distances!$A16,vertices!$A$2:$A$22,0))-INDEX(vertices!$E$2:$E$22,MATCH(distances!P$1,vertices!$A$2:$A$22,0)))^2),0)</f>
        <v>0</v>
      </c>
      <c r="Q16">
        <f>ROUND(SQRT((INDEX(vertices!$D$2:$D$22,MATCH(distances!$A16,vertices!$A$2:$A$22,0))-INDEX(vertices!$D$2:$D$22,MATCH(distances!Q$1,vertices!$A$2:$A$22,0)))^2+(INDEX(vertices!$E$2:$E$22,MATCH(distances!$A16,vertices!$A$2:$A$22,0))-INDEX(vertices!$E$2:$E$22,MATCH(distances!Q$1,vertices!$A$2:$A$22,0)))^2),0)</f>
        <v>80</v>
      </c>
      <c r="R16">
        <f>ROUND(SQRT((INDEX(vertices!$D$2:$D$22,MATCH(distances!$A16,vertices!$A$2:$A$22,0))-INDEX(vertices!$D$2:$D$22,MATCH(distances!R$1,vertices!$A$2:$A$22,0)))^2+(INDEX(vertices!$E$2:$E$22,MATCH(distances!$A16,vertices!$A$2:$A$22,0))-INDEX(vertices!$E$2:$E$22,MATCH(distances!R$1,vertices!$A$2:$A$22,0)))^2),0)</f>
        <v>399</v>
      </c>
      <c r="S16">
        <f>ROUND(SQRT((INDEX(vertices!$D$2:$D$22,MATCH(distances!$A16,vertices!$A$2:$A$22,0))-INDEX(vertices!$D$2:$D$22,MATCH(distances!S$1,vertices!$A$2:$A$22,0)))^2+(INDEX(vertices!$E$2:$E$22,MATCH(distances!$A16,vertices!$A$2:$A$22,0))-INDEX(vertices!$E$2:$E$22,MATCH(distances!S$1,vertices!$A$2:$A$22,0)))^2),0)</f>
        <v>171</v>
      </c>
      <c r="T16">
        <f>ROUND(SQRT((INDEX(vertices!$D$2:$D$22,MATCH(distances!$A16,vertices!$A$2:$A$22,0))-INDEX(vertices!$D$2:$D$22,MATCH(distances!T$1,vertices!$A$2:$A$22,0)))^2+(INDEX(vertices!$E$2:$E$22,MATCH(distances!$A16,vertices!$A$2:$A$22,0))-INDEX(vertices!$E$2:$E$22,MATCH(distances!T$1,vertices!$A$2:$A$22,0)))^2),0)</f>
        <v>427</v>
      </c>
      <c r="U16">
        <f>ROUND(SQRT((INDEX(vertices!$D$2:$D$22,MATCH(distances!$A16,vertices!$A$2:$A$22,0))-INDEX(vertices!$D$2:$D$22,MATCH(distances!U$1,vertices!$A$2:$A$22,0)))^2+(INDEX(vertices!$E$2:$E$22,MATCH(distances!$A16,vertices!$A$2:$A$22,0))-INDEX(vertices!$E$2:$E$22,MATCH(distances!U$1,vertices!$A$2:$A$22,0)))^2),0)</f>
        <v>444</v>
      </c>
      <c r="V16">
        <f>ROUND(SQRT((INDEX(vertices!$D$2:$D$22,MATCH(distances!$A16,vertices!$A$2:$A$22,0))-INDEX(vertices!$D$2:$D$22,MATCH(distances!V$1,vertices!$A$2:$A$22,0)))^2+(INDEX(vertices!$E$2:$E$22,MATCH(distances!$A16,vertices!$A$2:$A$22,0))-INDEX(vertices!$E$2:$E$22,MATCH(distances!V$1,vertices!$A$2:$A$22,0)))^2),0)</f>
        <v>400</v>
      </c>
    </row>
    <row r="17" spans="1:22" x14ac:dyDescent="0.25">
      <c r="A17" t="str">
        <v>P</v>
      </c>
      <c r="B17">
        <f>ROUND(SQRT((INDEX(vertices!$D$2:$D$22,MATCH(distances!$A17,vertices!$A$2:$A$22,0))-INDEX(vertices!$D$2:$D$22,MATCH(distances!B$1,vertices!$A$2:$A$22,0)))^2+(INDEX(vertices!$E$2:$E$22,MATCH(distances!$A17,vertices!$A$2:$A$22,0))-INDEX(vertices!$E$2:$E$22,MATCH(distances!B$1,vertices!$A$2:$A$22,0)))^2),0)</f>
        <v>431</v>
      </c>
      <c r="C17">
        <f>ROUND(SQRT((INDEX(vertices!$D$2:$D$22,MATCH(distances!$A17,vertices!$A$2:$A$22,0))-INDEX(vertices!$D$2:$D$22,MATCH(distances!C$1,vertices!$A$2:$A$22,0)))^2+(INDEX(vertices!$E$2:$E$22,MATCH(distances!$A17,vertices!$A$2:$A$22,0))-INDEX(vertices!$E$2:$E$22,MATCH(distances!C$1,vertices!$A$2:$A$22,0)))^2),0)</f>
        <v>255</v>
      </c>
      <c r="D17">
        <f>ROUND(SQRT((INDEX(vertices!$D$2:$D$22,MATCH(distances!$A17,vertices!$A$2:$A$22,0))-INDEX(vertices!$D$2:$D$22,MATCH(distances!D$1,vertices!$A$2:$A$22,0)))^2+(INDEX(vertices!$E$2:$E$22,MATCH(distances!$A17,vertices!$A$2:$A$22,0))-INDEX(vertices!$E$2:$E$22,MATCH(distances!D$1,vertices!$A$2:$A$22,0)))^2),0)</f>
        <v>282</v>
      </c>
      <c r="E17">
        <f>ROUND(SQRT((INDEX(vertices!$D$2:$D$22,MATCH(distances!$A17,vertices!$A$2:$A$22,0))-INDEX(vertices!$D$2:$D$22,MATCH(distances!E$1,vertices!$A$2:$A$22,0)))^2+(INDEX(vertices!$E$2:$E$22,MATCH(distances!$A17,vertices!$A$2:$A$22,0))-INDEX(vertices!$E$2:$E$22,MATCH(distances!E$1,vertices!$A$2:$A$22,0)))^2),0)</f>
        <v>127</v>
      </c>
      <c r="F17">
        <f>ROUND(SQRT((INDEX(vertices!$D$2:$D$22,MATCH(distances!$A17,vertices!$A$2:$A$22,0))-INDEX(vertices!$D$2:$D$22,MATCH(distances!F$1,vertices!$A$2:$A$22,0)))^2+(INDEX(vertices!$E$2:$E$22,MATCH(distances!$A17,vertices!$A$2:$A$22,0))-INDEX(vertices!$E$2:$E$22,MATCH(distances!F$1,vertices!$A$2:$A$22,0)))^2),0)</f>
        <v>361</v>
      </c>
      <c r="G17">
        <f>ROUND(SQRT((INDEX(vertices!$D$2:$D$22,MATCH(distances!$A17,vertices!$A$2:$A$22,0))-INDEX(vertices!$D$2:$D$22,MATCH(distances!G$1,vertices!$A$2:$A$22,0)))^2+(INDEX(vertices!$E$2:$E$22,MATCH(distances!$A17,vertices!$A$2:$A$22,0))-INDEX(vertices!$E$2:$E$22,MATCH(distances!G$1,vertices!$A$2:$A$22,0)))^2),0)</f>
        <v>95</v>
      </c>
      <c r="H17">
        <f>ROUND(SQRT((INDEX(vertices!$D$2:$D$22,MATCH(distances!$A17,vertices!$A$2:$A$22,0))-INDEX(vertices!$D$2:$D$22,MATCH(distances!H$1,vertices!$A$2:$A$22,0)))^2+(INDEX(vertices!$E$2:$E$22,MATCH(distances!$A17,vertices!$A$2:$A$22,0))-INDEX(vertices!$E$2:$E$22,MATCH(distances!H$1,vertices!$A$2:$A$22,0)))^2),0)</f>
        <v>139</v>
      </c>
      <c r="I17">
        <f>ROUND(SQRT((INDEX(vertices!$D$2:$D$22,MATCH(distances!$A17,vertices!$A$2:$A$22,0))-INDEX(vertices!$D$2:$D$22,MATCH(distances!I$1,vertices!$A$2:$A$22,0)))^2+(INDEX(vertices!$E$2:$E$22,MATCH(distances!$A17,vertices!$A$2:$A$22,0))-INDEX(vertices!$E$2:$E$22,MATCH(distances!I$1,vertices!$A$2:$A$22,0)))^2),0)</f>
        <v>431</v>
      </c>
      <c r="J17">
        <f>ROUND(SQRT((INDEX(vertices!$D$2:$D$22,MATCH(distances!$A17,vertices!$A$2:$A$22,0))-INDEX(vertices!$D$2:$D$22,MATCH(distances!J$1,vertices!$A$2:$A$22,0)))^2+(INDEX(vertices!$E$2:$E$22,MATCH(distances!$A17,vertices!$A$2:$A$22,0))-INDEX(vertices!$E$2:$E$22,MATCH(distances!J$1,vertices!$A$2:$A$22,0)))^2),0)</f>
        <v>193</v>
      </c>
      <c r="K17">
        <f>ROUND(SQRT((INDEX(vertices!$D$2:$D$22,MATCH(distances!$A17,vertices!$A$2:$A$22,0))-INDEX(vertices!$D$2:$D$22,MATCH(distances!K$1,vertices!$A$2:$A$22,0)))^2+(INDEX(vertices!$E$2:$E$22,MATCH(distances!$A17,vertices!$A$2:$A$22,0))-INDEX(vertices!$E$2:$E$22,MATCH(distances!K$1,vertices!$A$2:$A$22,0)))^2),0)</f>
        <v>127</v>
      </c>
      <c r="L17">
        <f>ROUND(SQRT((INDEX(vertices!$D$2:$D$22,MATCH(distances!$A17,vertices!$A$2:$A$22,0))-INDEX(vertices!$D$2:$D$22,MATCH(distances!L$1,vertices!$A$2:$A$22,0)))^2+(INDEX(vertices!$E$2:$E$22,MATCH(distances!$A17,vertices!$A$2:$A$22,0))-INDEX(vertices!$E$2:$E$22,MATCH(distances!L$1,vertices!$A$2:$A$22,0)))^2),0)</f>
        <v>383</v>
      </c>
      <c r="M17">
        <f>ROUND(SQRT((INDEX(vertices!$D$2:$D$22,MATCH(distances!$A17,vertices!$A$2:$A$22,0))-INDEX(vertices!$D$2:$D$22,MATCH(distances!M$1,vertices!$A$2:$A$22,0)))^2+(INDEX(vertices!$E$2:$E$22,MATCH(distances!$A17,vertices!$A$2:$A$22,0))-INDEX(vertices!$E$2:$E$22,MATCH(distances!M$1,vertices!$A$2:$A$22,0)))^2),0)</f>
        <v>196</v>
      </c>
      <c r="N17">
        <f>ROUND(SQRT((INDEX(vertices!$D$2:$D$22,MATCH(distances!$A17,vertices!$A$2:$A$22,0))-INDEX(vertices!$D$2:$D$22,MATCH(distances!N$1,vertices!$A$2:$A$22,0)))^2+(INDEX(vertices!$E$2:$E$22,MATCH(distances!$A17,vertices!$A$2:$A$22,0))-INDEX(vertices!$E$2:$E$22,MATCH(distances!N$1,vertices!$A$2:$A$22,0)))^2),0)</f>
        <v>193</v>
      </c>
      <c r="O17">
        <f>ROUND(SQRT((INDEX(vertices!$D$2:$D$22,MATCH(distances!$A17,vertices!$A$2:$A$22,0))-INDEX(vertices!$D$2:$D$22,MATCH(distances!O$1,vertices!$A$2:$A$22,0)))^2+(INDEX(vertices!$E$2:$E$22,MATCH(distances!$A17,vertices!$A$2:$A$22,0))-INDEX(vertices!$E$2:$E$22,MATCH(distances!O$1,vertices!$A$2:$A$22,0)))^2),0)</f>
        <v>187</v>
      </c>
      <c r="P17">
        <f>ROUND(SQRT((INDEX(vertices!$D$2:$D$22,MATCH(distances!$A17,vertices!$A$2:$A$22,0))-INDEX(vertices!$D$2:$D$22,MATCH(distances!P$1,vertices!$A$2:$A$22,0)))^2+(INDEX(vertices!$E$2:$E$22,MATCH(distances!$A17,vertices!$A$2:$A$22,0))-INDEX(vertices!$E$2:$E$22,MATCH(distances!P$1,vertices!$A$2:$A$22,0)))^2),0)</f>
        <v>80</v>
      </c>
      <c r="Q17">
        <f>ROUND(SQRT((INDEX(vertices!$D$2:$D$22,MATCH(distances!$A17,vertices!$A$2:$A$22,0))-INDEX(vertices!$D$2:$D$22,MATCH(distances!Q$1,vertices!$A$2:$A$22,0)))^2+(INDEX(vertices!$E$2:$E$22,MATCH(distances!$A17,vertices!$A$2:$A$22,0))-INDEX(vertices!$E$2:$E$22,MATCH(distances!Q$1,vertices!$A$2:$A$22,0)))^2),0)</f>
        <v>0</v>
      </c>
      <c r="R17">
        <f>ROUND(SQRT((INDEX(vertices!$D$2:$D$22,MATCH(distances!$A17,vertices!$A$2:$A$22,0))-INDEX(vertices!$D$2:$D$22,MATCH(distances!R$1,vertices!$A$2:$A$22,0)))^2+(INDEX(vertices!$E$2:$E$22,MATCH(distances!$A17,vertices!$A$2:$A$22,0))-INDEX(vertices!$E$2:$E$22,MATCH(distances!R$1,vertices!$A$2:$A$22,0)))^2),0)</f>
        <v>444</v>
      </c>
      <c r="S17">
        <f>ROUND(SQRT((INDEX(vertices!$D$2:$D$22,MATCH(distances!$A17,vertices!$A$2:$A$22,0))-INDEX(vertices!$D$2:$D$22,MATCH(distances!S$1,vertices!$A$2:$A$22,0)))^2+(INDEX(vertices!$E$2:$E$22,MATCH(distances!$A17,vertices!$A$2:$A$22,0))-INDEX(vertices!$E$2:$E$22,MATCH(distances!S$1,vertices!$A$2:$A$22,0)))^2),0)</f>
        <v>251</v>
      </c>
      <c r="T17">
        <f>ROUND(SQRT((INDEX(vertices!$D$2:$D$22,MATCH(distances!$A17,vertices!$A$2:$A$22,0))-INDEX(vertices!$D$2:$D$22,MATCH(distances!T$1,vertices!$A$2:$A$22,0)))^2+(INDEX(vertices!$E$2:$E$22,MATCH(distances!$A17,vertices!$A$2:$A$22,0))-INDEX(vertices!$E$2:$E$22,MATCH(distances!T$1,vertices!$A$2:$A$22,0)))^2),0)</f>
        <v>499</v>
      </c>
      <c r="U17">
        <f>ROUND(SQRT((INDEX(vertices!$D$2:$D$22,MATCH(distances!$A17,vertices!$A$2:$A$22,0))-INDEX(vertices!$D$2:$D$22,MATCH(distances!U$1,vertices!$A$2:$A$22,0)))^2+(INDEX(vertices!$E$2:$E$22,MATCH(distances!$A17,vertices!$A$2:$A$22,0))-INDEX(vertices!$E$2:$E$22,MATCH(distances!U$1,vertices!$A$2:$A$22,0)))^2),0)</f>
        <v>519</v>
      </c>
      <c r="V17">
        <f>ROUND(SQRT((INDEX(vertices!$D$2:$D$22,MATCH(distances!$A17,vertices!$A$2:$A$22,0))-INDEX(vertices!$D$2:$D$22,MATCH(distances!V$1,vertices!$A$2:$A$22,0)))^2+(INDEX(vertices!$E$2:$E$22,MATCH(distances!$A17,vertices!$A$2:$A$22,0))-INDEX(vertices!$E$2:$E$22,MATCH(distances!V$1,vertices!$A$2:$A$22,0)))^2),0)</f>
        <v>429</v>
      </c>
    </row>
    <row r="18" spans="1:22" x14ac:dyDescent="0.25">
      <c r="A18" t="str">
        <v>Q</v>
      </c>
      <c r="B18">
        <f>ROUND(SQRT((INDEX(vertices!$D$2:$D$22,MATCH(distances!$A18,vertices!$A$2:$A$22,0))-INDEX(vertices!$D$2:$D$22,MATCH(distances!B$1,vertices!$A$2:$A$22,0)))^2+(INDEX(vertices!$E$2:$E$22,MATCH(distances!$A18,vertices!$A$2:$A$22,0))-INDEX(vertices!$E$2:$E$22,MATCH(distances!B$1,vertices!$A$2:$A$22,0)))^2),0)</f>
        <v>265</v>
      </c>
      <c r="C18">
        <f>ROUND(SQRT((INDEX(vertices!$D$2:$D$22,MATCH(distances!$A18,vertices!$A$2:$A$22,0))-INDEX(vertices!$D$2:$D$22,MATCH(distances!C$1,vertices!$A$2:$A$22,0)))^2+(INDEX(vertices!$E$2:$E$22,MATCH(distances!$A18,vertices!$A$2:$A$22,0))-INDEX(vertices!$E$2:$E$22,MATCH(distances!C$1,vertices!$A$2:$A$22,0)))^2),0)</f>
        <v>235</v>
      </c>
      <c r="D18">
        <f>ROUND(SQRT((INDEX(vertices!$D$2:$D$22,MATCH(distances!$A18,vertices!$A$2:$A$22,0))-INDEX(vertices!$D$2:$D$22,MATCH(distances!D$1,vertices!$A$2:$A$22,0)))^2+(INDEX(vertices!$E$2:$E$22,MATCH(distances!$A18,vertices!$A$2:$A$22,0))-INDEX(vertices!$E$2:$E$22,MATCH(distances!D$1,vertices!$A$2:$A$22,0)))^2),0)</f>
        <v>242</v>
      </c>
      <c r="E18">
        <f>ROUND(SQRT((INDEX(vertices!$D$2:$D$22,MATCH(distances!$A18,vertices!$A$2:$A$22,0))-INDEX(vertices!$D$2:$D$22,MATCH(distances!E$1,vertices!$A$2:$A$22,0)))^2+(INDEX(vertices!$E$2:$E$22,MATCH(distances!$A18,vertices!$A$2:$A$22,0))-INDEX(vertices!$E$2:$E$22,MATCH(distances!E$1,vertices!$A$2:$A$22,0)))^2),0)</f>
        <v>318</v>
      </c>
      <c r="F18">
        <f>ROUND(SQRT((INDEX(vertices!$D$2:$D$22,MATCH(distances!$A18,vertices!$A$2:$A$22,0))-INDEX(vertices!$D$2:$D$22,MATCH(distances!F$1,vertices!$A$2:$A$22,0)))^2+(INDEX(vertices!$E$2:$E$22,MATCH(distances!$A18,vertices!$A$2:$A$22,0))-INDEX(vertices!$E$2:$E$22,MATCH(distances!F$1,vertices!$A$2:$A$22,0)))^2),0)</f>
        <v>151</v>
      </c>
      <c r="G18">
        <f>ROUND(SQRT((INDEX(vertices!$D$2:$D$22,MATCH(distances!$A18,vertices!$A$2:$A$22,0))-INDEX(vertices!$D$2:$D$22,MATCH(distances!G$1,vertices!$A$2:$A$22,0)))^2+(INDEX(vertices!$E$2:$E$22,MATCH(distances!$A18,vertices!$A$2:$A$22,0))-INDEX(vertices!$E$2:$E$22,MATCH(distances!G$1,vertices!$A$2:$A$22,0)))^2),0)</f>
        <v>394</v>
      </c>
      <c r="H18">
        <f>ROUND(SQRT((INDEX(vertices!$D$2:$D$22,MATCH(distances!$A18,vertices!$A$2:$A$22,0))-INDEX(vertices!$D$2:$D$22,MATCH(distances!H$1,vertices!$A$2:$A$22,0)))^2+(INDEX(vertices!$E$2:$E$22,MATCH(distances!$A18,vertices!$A$2:$A$22,0))-INDEX(vertices!$E$2:$E$22,MATCH(distances!H$1,vertices!$A$2:$A$22,0)))^2),0)</f>
        <v>317</v>
      </c>
      <c r="I18">
        <f>ROUND(SQRT((INDEX(vertices!$D$2:$D$22,MATCH(distances!$A18,vertices!$A$2:$A$22,0))-INDEX(vertices!$D$2:$D$22,MATCH(distances!I$1,vertices!$A$2:$A$22,0)))^2+(INDEX(vertices!$E$2:$E$22,MATCH(distances!$A18,vertices!$A$2:$A$22,0))-INDEX(vertices!$E$2:$E$22,MATCH(distances!I$1,vertices!$A$2:$A$22,0)))^2),0)</f>
        <v>374</v>
      </c>
      <c r="J18">
        <f>ROUND(SQRT((INDEX(vertices!$D$2:$D$22,MATCH(distances!$A18,vertices!$A$2:$A$22,0))-INDEX(vertices!$D$2:$D$22,MATCH(distances!J$1,vertices!$A$2:$A$22,0)))^2+(INDEX(vertices!$E$2:$E$22,MATCH(distances!$A18,vertices!$A$2:$A$22,0))-INDEX(vertices!$E$2:$E$22,MATCH(distances!J$1,vertices!$A$2:$A$22,0)))^2),0)</f>
        <v>294</v>
      </c>
      <c r="K18">
        <f>ROUND(SQRT((INDEX(vertices!$D$2:$D$22,MATCH(distances!$A18,vertices!$A$2:$A$22,0))-INDEX(vertices!$D$2:$D$22,MATCH(distances!K$1,vertices!$A$2:$A$22,0)))^2+(INDEX(vertices!$E$2:$E$22,MATCH(distances!$A18,vertices!$A$2:$A$22,0))-INDEX(vertices!$E$2:$E$22,MATCH(distances!K$1,vertices!$A$2:$A$22,0)))^2),0)</f>
        <v>344</v>
      </c>
      <c r="L18">
        <f>ROUND(SQRT((INDEX(vertices!$D$2:$D$22,MATCH(distances!$A18,vertices!$A$2:$A$22,0))-INDEX(vertices!$D$2:$D$22,MATCH(distances!L$1,vertices!$A$2:$A$22,0)))^2+(INDEX(vertices!$E$2:$E$22,MATCH(distances!$A18,vertices!$A$2:$A$22,0))-INDEX(vertices!$E$2:$E$22,MATCH(distances!L$1,vertices!$A$2:$A$22,0)))^2),0)</f>
        <v>316</v>
      </c>
      <c r="M18">
        <f>ROUND(SQRT((INDEX(vertices!$D$2:$D$22,MATCH(distances!$A18,vertices!$A$2:$A$22,0))-INDEX(vertices!$D$2:$D$22,MATCH(distances!M$1,vertices!$A$2:$A$22,0)))^2+(INDEX(vertices!$E$2:$E$22,MATCH(distances!$A18,vertices!$A$2:$A$22,0))-INDEX(vertices!$E$2:$E$22,MATCH(distances!M$1,vertices!$A$2:$A$22,0)))^2),0)</f>
        <v>386</v>
      </c>
      <c r="N18">
        <f>ROUND(SQRT((INDEX(vertices!$D$2:$D$22,MATCH(distances!$A18,vertices!$A$2:$A$22,0))-INDEX(vertices!$D$2:$D$22,MATCH(distances!N$1,vertices!$A$2:$A$22,0)))^2+(INDEX(vertices!$E$2:$E$22,MATCH(distances!$A18,vertices!$A$2:$A$22,0))-INDEX(vertices!$E$2:$E$22,MATCH(distances!N$1,vertices!$A$2:$A$22,0)))^2),0)</f>
        <v>252</v>
      </c>
      <c r="O18">
        <f>ROUND(SQRT((INDEX(vertices!$D$2:$D$22,MATCH(distances!$A18,vertices!$A$2:$A$22,0))-INDEX(vertices!$D$2:$D$22,MATCH(distances!O$1,vertices!$A$2:$A$22,0)))^2+(INDEX(vertices!$E$2:$E$22,MATCH(distances!$A18,vertices!$A$2:$A$22,0))-INDEX(vertices!$E$2:$E$22,MATCH(distances!O$1,vertices!$A$2:$A$22,0)))^2),0)</f>
        <v>322</v>
      </c>
      <c r="P18">
        <f>ROUND(SQRT((INDEX(vertices!$D$2:$D$22,MATCH(distances!$A18,vertices!$A$2:$A$22,0))-INDEX(vertices!$D$2:$D$22,MATCH(distances!P$1,vertices!$A$2:$A$22,0)))^2+(INDEX(vertices!$E$2:$E$22,MATCH(distances!$A18,vertices!$A$2:$A$22,0))-INDEX(vertices!$E$2:$E$22,MATCH(distances!P$1,vertices!$A$2:$A$22,0)))^2),0)</f>
        <v>399</v>
      </c>
      <c r="Q18">
        <f>ROUND(SQRT((INDEX(vertices!$D$2:$D$22,MATCH(distances!$A18,vertices!$A$2:$A$22,0))-INDEX(vertices!$D$2:$D$22,MATCH(distances!Q$1,vertices!$A$2:$A$22,0)))^2+(INDEX(vertices!$E$2:$E$22,MATCH(distances!$A18,vertices!$A$2:$A$22,0))-INDEX(vertices!$E$2:$E$22,MATCH(distances!Q$1,vertices!$A$2:$A$22,0)))^2),0)</f>
        <v>444</v>
      </c>
      <c r="R18">
        <f>ROUND(SQRT((INDEX(vertices!$D$2:$D$22,MATCH(distances!$A18,vertices!$A$2:$A$22,0))-INDEX(vertices!$D$2:$D$22,MATCH(distances!R$1,vertices!$A$2:$A$22,0)))^2+(INDEX(vertices!$E$2:$E$22,MATCH(distances!$A18,vertices!$A$2:$A$22,0))-INDEX(vertices!$E$2:$E$22,MATCH(distances!R$1,vertices!$A$2:$A$22,0)))^2),0)</f>
        <v>0</v>
      </c>
      <c r="S18">
        <f>ROUND(SQRT((INDEX(vertices!$D$2:$D$22,MATCH(distances!$A18,vertices!$A$2:$A$22,0))-INDEX(vertices!$D$2:$D$22,MATCH(distances!S$1,vertices!$A$2:$A$22,0)))^2+(INDEX(vertices!$E$2:$E$22,MATCH(distances!$A18,vertices!$A$2:$A$22,0))-INDEX(vertices!$E$2:$E$22,MATCH(distances!S$1,vertices!$A$2:$A$22,0)))^2),0)</f>
        <v>332</v>
      </c>
      <c r="T18">
        <f>ROUND(SQRT((INDEX(vertices!$D$2:$D$22,MATCH(distances!$A18,vertices!$A$2:$A$22,0))-INDEX(vertices!$D$2:$D$22,MATCH(distances!T$1,vertices!$A$2:$A$22,0)))^2+(INDEX(vertices!$E$2:$E$22,MATCH(distances!$A18,vertices!$A$2:$A$22,0))-INDEX(vertices!$E$2:$E$22,MATCH(distances!T$1,vertices!$A$2:$A$22,0)))^2),0)</f>
        <v>226</v>
      </c>
      <c r="U18">
        <f>ROUND(SQRT((INDEX(vertices!$D$2:$D$22,MATCH(distances!$A18,vertices!$A$2:$A$22,0))-INDEX(vertices!$D$2:$D$22,MATCH(distances!U$1,vertices!$A$2:$A$22,0)))^2+(INDEX(vertices!$E$2:$E$22,MATCH(distances!$A18,vertices!$A$2:$A$22,0))-INDEX(vertices!$E$2:$E$22,MATCH(distances!U$1,vertices!$A$2:$A$22,0)))^2),0)</f>
        <v>273</v>
      </c>
      <c r="V18">
        <f>ROUND(SQRT((INDEX(vertices!$D$2:$D$22,MATCH(distances!$A18,vertices!$A$2:$A$22,0))-INDEX(vertices!$D$2:$D$22,MATCH(distances!V$1,vertices!$A$2:$A$22,0)))^2+(INDEX(vertices!$E$2:$E$22,MATCH(distances!$A18,vertices!$A$2:$A$22,0))-INDEX(vertices!$E$2:$E$22,MATCH(distances!V$1,vertices!$A$2:$A$22,0)))^2),0)</f>
        <v>97</v>
      </c>
    </row>
    <row r="19" spans="1:22" x14ac:dyDescent="0.25">
      <c r="A19" t="str">
        <v>R</v>
      </c>
      <c r="B19">
        <f>ROUND(SQRT((INDEX(vertices!$D$2:$D$22,MATCH(distances!$A19,vertices!$A$2:$A$22,0))-INDEX(vertices!$D$2:$D$22,MATCH(distances!B$1,vertices!$A$2:$A$22,0)))^2+(INDEX(vertices!$E$2:$E$22,MATCH(distances!$A19,vertices!$A$2:$A$22,0))-INDEX(vertices!$E$2:$E$22,MATCH(distances!B$1,vertices!$A$2:$A$22,0)))^2),0)</f>
        <v>194</v>
      </c>
      <c r="C19">
        <f>ROUND(SQRT((INDEX(vertices!$D$2:$D$22,MATCH(distances!$A19,vertices!$A$2:$A$22,0))-INDEX(vertices!$D$2:$D$22,MATCH(distances!C$1,vertices!$A$2:$A$22,0)))^2+(INDEX(vertices!$E$2:$E$22,MATCH(distances!$A19,vertices!$A$2:$A$22,0))-INDEX(vertices!$E$2:$E$22,MATCH(distances!C$1,vertices!$A$2:$A$22,0)))^2),0)</f>
        <v>296</v>
      </c>
      <c r="D19">
        <f>ROUND(SQRT((INDEX(vertices!$D$2:$D$22,MATCH(distances!$A19,vertices!$A$2:$A$22,0))-INDEX(vertices!$D$2:$D$22,MATCH(distances!D$1,vertices!$A$2:$A$22,0)))^2+(INDEX(vertices!$E$2:$E$22,MATCH(distances!$A19,vertices!$A$2:$A$22,0))-INDEX(vertices!$E$2:$E$22,MATCH(distances!D$1,vertices!$A$2:$A$22,0)))^2),0)</f>
        <v>333</v>
      </c>
      <c r="E19">
        <f>ROUND(SQRT((INDEX(vertices!$D$2:$D$22,MATCH(distances!$A19,vertices!$A$2:$A$22,0))-INDEX(vertices!$D$2:$D$22,MATCH(distances!E$1,vertices!$A$2:$A$22,0)))^2+(INDEX(vertices!$E$2:$E$22,MATCH(distances!$A19,vertices!$A$2:$A$22,0))-INDEX(vertices!$E$2:$E$22,MATCH(distances!E$1,vertices!$A$2:$A$22,0)))^2),0)</f>
        <v>201</v>
      </c>
      <c r="F19">
        <f>ROUND(SQRT((INDEX(vertices!$D$2:$D$22,MATCH(distances!$A19,vertices!$A$2:$A$22,0))-INDEX(vertices!$D$2:$D$22,MATCH(distances!F$1,vertices!$A$2:$A$22,0)))^2+(INDEX(vertices!$E$2:$E$22,MATCH(distances!$A19,vertices!$A$2:$A$22,0))-INDEX(vertices!$E$2:$E$22,MATCH(distances!F$1,vertices!$A$2:$A$22,0)))^2),0)</f>
        <v>345</v>
      </c>
      <c r="G19">
        <f>ROUND(SQRT((INDEX(vertices!$D$2:$D$22,MATCH(distances!$A19,vertices!$A$2:$A$22,0))-INDEX(vertices!$D$2:$D$22,MATCH(distances!G$1,vertices!$A$2:$A$22,0)))^2+(INDEX(vertices!$E$2:$E$22,MATCH(distances!$A19,vertices!$A$2:$A$22,0))-INDEX(vertices!$E$2:$E$22,MATCH(distances!G$1,vertices!$A$2:$A$22,0)))^2),0)</f>
        <v>156</v>
      </c>
      <c r="H19">
        <f>ROUND(SQRT((INDEX(vertices!$D$2:$D$22,MATCH(distances!$A19,vertices!$A$2:$A$22,0))-INDEX(vertices!$D$2:$D$22,MATCH(distances!H$1,vertices!$A$2:$A$22,0)))^2+(INDEX(vertices!$E$2:$E$22,MATCH(distances!$A19,vertices!$A$2:$A$22,0))-INDEX(vertices!$E$2:$E$22,MATCH(distances!H$1,vertices!$A$2:$A$22,0)))^2),0)</f>
        <v>237</v>
      </c>
      <c r="I19">
        <f>ROUND(SQRT((INDEX(vertices!$D$2:$D$22,MATCH(distances!$A19,vertices!$A$2:$A$22,0))-INDEX(vertices!$D$2:$D$22,MATCH(distances!I$1,vertices!$A$2:$A$22,0)))^2+(INDEX(vertices!$E$2:$E$22,MATCH(distances!$A19,vertices!$A$2:$A$22,0))-INDEX(vertices!$E$2:$E$22,MATCH(distances!I$1,vertices!$A$2:$A$22,0)))^2),0)</f>
        <v>181</v>
      </c>
      <c r="J19">
        <f>ROUND(SQRT((INDEX(vertices!$D$2:$D$22,MATCH(distances!$A19,vertices!$A$2:$A$22,0))-INDEX(vertices!$D$2:$D$22,MATCH(distances!J$1,vertices!$A$2:$A$22,0)))^2+(INDEX(vertices!$E$2:$E$22,MATCH(distances!$A19,vertices!$A$2:$A$22,0))-INDEX(vertices!$E$2:$E$22,MATCH(distances!J$1,vertices!$A$2:$A$22,0)))^2),0)</f>
        <v>283</v>
      </c>
      <c r="K19">
        <f>ROUND(SQRT((INDEX(vertices!$D$2:$D$22,MATCH(distances!$A19,vertices!$A$2:$A$22,0))-INDEX(vertices!$D$2:$D$22,MATCH(distances!K$1,vertices!$A$2:$A$22,0)))^2+(INDEX(vertices!$E$2:$E$22,MATCH(distances!$A19,vertices!$A$2:$A$22,0))-INDEX(vertices!$E$2:$E$22,MATCH(distances!K$1,vertices!$A$2:$A$22,0)))^2),0)</f>
        <v>261</v>
      </c>
      <c r="L19">
        <f>ROUND(SQRT((INDEX(vertices!$D$2:$D$22,MATCH(distances!$A19,vertices!$A$2:$A$22,0))-INDEX(vertices!$D$2:$D$22,MATCH(distances!L$1,vertices!$A$2:$A$22,0)))^2+(INDEX(vertices!$E$2:$E$22,MATCH(distances!$A19,vertices!$A$2:$A$22,0))-INDEX(vertices!$E$2:$E$22,MATCH(distances!L$1,vertices!$A$2:$A$22,0)))^2),0)</f>
        <v>134</v>
      </c>
      <c r="M19">
        <f>ROUND(SQRT((INDEX(vertices!$D$2:$D$22,MATCH(distances!$A19,vertices!$A$2:$A$22,0))-INDEX(vertices!$D$2:$D$22,MATCH(distances!M$1,vertices!$A$2:$A$22,0)))^2+(INDEX(vertices!$E$2:$E$22,MATCH(distances!$A19,vertices!$A$2:$A$22,0))-INDEX(vertices!$E$2:$E$22,MATCH(distances!M$1,vertices!$A$2:$A$22,0)))^2),0)</f>
        <v>73</v>
      </c>
      <c r="N19">
        <f>ROUND(SQRT((INDEX(vertices!$D$2:$D$22,MATCH(distances!$A19,vertices!$A$2:$A$22,0))-INDEX(vertices!$D$2:$D$22,MATCH(distances!N$1,vertices!$A$2:$A$22,0)))^2+(INDEX(vertices!$E$2:$E$22,MATCH(distances!$A19,vertices!$A$2:$A$22,0))-INDEX(vertices!$E$2:$E$22,MATCH(distances!N$1,vertices!$A$2:$A$22,0)))^2),0)</f>
        <v>183</v>
      </c>
      <c r="O19">
        <f>ROUND(SQRT((INDEX(vertices!$D$2:$D$22,MATCH(distances!$A19,vertices!$A$2:$A$22,0))-INDEX(vertices!$D$2:$D$22,MATCH(distances!O$1,vertices!$A$2:$A$22,0)))^2+(INDEX(vertices!$E$2:$E$22,MATCH(distances!$A19,vertices!$A$2:$A$22,0))-INDEX(vertices!$E$2:$E$22,MATCH(distances!O$1,vertices!$A$2:$A$22,0)))^2),0)</f>
        <v>72</v>
      </c>
      <c r="P19">
        <f>ROUND(SQRT((INDEX(vertices!$D$2:$D$22,MATCH(distances!$A19,vertices!$A$2:$A$22,0))-INDEX(vertices!$D$2:$D$22,MATCH(distances!P$1,vertices!$A$2:$A$22,0)))^2+(INDEX(vertices!$E$2:$E$22,MATCH(distances!$A19,vertices!$A$2:$A$22,0))-INDEX(vertices!$E$2:$E$22,MATCH(distances!P$1,vertices!$A$2:$A$22,0)))^2),0)</f>
        <v>171</v>
      </c>
      <c r="Q19">
        <f>ROUND(SQRT((INDEX(vertices!$D$2:$D$22,MATCH(distances!$A19,vertices!$A$2:$A$22,0))-INDEX(vertices!$D$2:$D$22,MATCH(distances!Q$1,vertices!$A$2:$A$22,0)))^2+(INDEX(vertices!$E$2:$E$22,MATCH(distances!$A19,vertices!$A$2:$A$22,0))-INDEX(vertices!$E$2:$E$22,MATCH(distances!Q$1,vertices!$A$2:$A$22,0)))^2),0)</f>
        <v>251</v>
      </c>
      <c r="R19">
        <f>ROUND(SQRT((INDEX(vertices!$D$2:$D$22,MATCH(distances!$A19,vertices!$A$2:$A$22,0))-INDEX(vertices!$D$2:$D$22,MATCH(distances!R$1,vertices!$A$2:$A$22,0)))^2+(INDEX(vertices!$E$2:$E$22,MATCH(distances!$A19,vertices!$A$2:$A$22,0))-INDEX(vertices!$E$2:$E$22,MATCH(distances!R$1,vertices!$A$2:$A$22,0)))^2),0)</f>
        <v>332</v>
      </c>
      <c r="S19">
        <f>ROUND(SQRT((INDEX(vertices!$D$2:$D$22,MATCH(distances!$A19,vertices!$A$2:$A$22,0))-INDEX(vertices!$D$2:$D$22,MATCH(distances!S$1,vertices!$A$2:$A$22,0)))^2+(INDEX(vertices!$E$2:$E$22,MATCH(distances!$A19,vertices!$A$2:$A$22,0))-INDEX(vertices!$E$2:$E$22,MATCH(distances!S$1,vertices!$A$2:$A$22,0)))^2),0)</f>
        <v>0</v>
      </c>
      <c r="T19">
        <f>ROUND(SQRT((INDEX(vertices!$D$2:$D$22,MATCH(distances!$A19,vertices!$A$2:$A$22,0))-INDEX(vertices!$D$2:$D$22,MATCH(distances!T$1,vertices!$A$2:$A$22,0)))^2+(INDEX(vertices!$E$2:$E$22,MATCH(distances!$A19,vertices!$A$2:$A$22,0))-INDEX(vertices!$E$2:$E$22,MATCH(distances!T$1,vertices!$A$2:$A$22,0)))^2),0)</f>
        <v>279</v>
      </c>
      <c r="U19">
        <f>ROUND(SQRT((INDEX(vertices!$D$2:$D$22,MATCH(distances!$A19,vertices!$A$2:$A$22,0))-INDEX(vertices!$D$2:$D$22,MATCH(distances!U$1,vertices!$A$2:$A$22,0)))^2+(INDEX(vertices!$E$2:$E$22,MATCH(distances!$A19,vertices!$A$2:$A$22,0))-INDEX(vertices!$E$2:$E$22,MATCH(distances!U$1,vertices!$A$2:$A$22,0)))^2),0)</f>
        <v>286</v>
      </c>
      <c r="V19">
        <f>ROUND(SQRT((INDEX(vertices!$D$2:$D$22,MATCH(distances!$A19,vertices!$A$2:$A$22,0))-INDEX(vertices!$D$2:$D$22,MATCH(distances!V$1,vertices!$A$2:$A$22,0)))^2+(INDEX(vertices!$E$2:$E$22,MATCH(distances!$A19,vertices!$A$2:$A$22,0))-INDEX(vertices!$E$2:$E$22,MATCH(distances!V$1,vertices!$A$2:$A$22,0)))^2),0)</f>
        <v>375</v>
      </c>
    </row>
    <row r="20" spans="1:22" x14ac:dyDescent="0.25">
      <c r="A20" t="str">
        <v>S</v>
      </c>
      <c r="B20">
        <f>ROUND(SQRT((INDEX(vertices!$D$2:$D$22,MATCH(distances!$A20,vertices!$A$2:$A$22,0))-INDEX(vertices!$D$2:$D$22,MATCH(distances!B$1,vertices!$A$2:$A$22,0)))^2+(INDEX(vertices!$E$2:$E$22,MATCH(distances!$A20,vertices!$A$2:$A$22,0))-INDEX(vertices!$E$2:$E$22,MATCH(distances!B$1,vertices!$A$2:$A$22,0)))^2),0)</f>
        <v>95</v>
      </c>
      <c r="C20">
        <f>ROUND(SQRT((INDEX(vertices!$D$2:$D$22,MATCH(distances!$A20,vertices!$A$2:$A$22,0))-INDEX(vertices!$D$2:$D$22,MATCH(distances!C$1,vertices!$A$2:$A$22,0)))^2+(INDEX(vertices!$E$2:$E$22,MATCH(distances!$A20,vertices!$A$2:$A$22,0))-INDEX(vertices!$E$2:$E$22,MATCH(distances!C$1,vertices!$A$2:$A$22,0)))^2),0)</f>
        <v>392</v>
      </c>
      <c r="D20">
        <f>ROUND(SQRT((INDEX(vertices!$D$2:$D$22,MATCH(distances!$A20,vertices!$A$2:$A$22,0))-INDEX(vertices!$D$2:$D$22,MATCH(distances!D$1,vertices!$A$2:$A$22,0)))^2+(INDEX(vertices!$E$2:$E$22,MATCH(distances!$A20,vertices!$A$2:$A$22,0))-INDEX(vertices!$E$2:$E$22,MATCH(distances!D$1,vertices!$A$2:$A$22,0)))^2),0)</f>
        <v>415</v>
      </c>
      <c r="E20">
        <f>ROUND(SQRT((INDEX(vertices!$D$2:$D$22,MATCH(distances!$A20,vertices!$A$2:$A$22,0))-INDEX(vertices!$D$2:$D$22,MATCH(distances!E$1,vertices!$A$2:$A$22,0)))^2+(INDEX(vertices!$E$2:$E$22,MATCH(distances!$A20,vertices!$A$2:$A$22,0))-INDEX(vertices!$E$2:$E$22,MATCH(distances!E$1,vertices!$A$2:$A$22,0)))^2),0)</f>
        <v>397</v>
      </c>
      <c r="F20">
        <f>ROUND(SQRT((INDEX(vertices!$D$2:$D$22,MATCH(distances!$A20,vertices!$A$2:$A$22,0))-INDEX(vertices!$D$2:$D$22,MATCH(distances!F$1,vertices!$A$2:$A$22,0)))^2+(INDEX(vertices!$E$2:$E$22,MATCH(distances!$A20,vertices!$A$2:$A$22,0))-INDEX(vertices!$E$2:$E$22,MATCH(distances!F$1,vertices!$A$2:$A$22,0)))^2),0)</f>
        <v>354</v>
      </c>
      <c r="G20">
        <f>ROUND(SQRT((INDEX(vertices!$D$2:$D$22,MATCH(distances!$A20,vertices!$A$2:$A$22,0))-INDEX(vertices!$D$2:$D$22,MATCH(distances!G$1,vertices!$A$2:$A$22,0)))^2+(INDEX(vertices!$E$2:$E$22,MATCH(distances!$A20,vertices!$A$2:$A$22,0))-INDEX(vertices!$E$2:$E$22,MATCH(distances!G$1,vertices!$A$2:$A$22,0)))^2),0)</f>
        <v>415</v>
      </c>
      <c r="H20">
        <f>ROUND(SQRT((INDEX(vertices!$D$2:$D$22,MATCH(distances!$A20,vertices!$A$2:$A$22,0))-INDEX(vertices!$D$2:$D$22,MATCH(distances!H$1,vertices!$A$2:$A$22,0)))^2+(INDEX(vertices!$E$2:$E$22,MATCH(distances!$A20,vertices!$A$2:$A$22,0))-INDEX(vertices!$E$2:$E$22,MATCH(distances!H$1,vertices!$A$2:$A$22,0)))^2),0)</f>
        <v>417</v>
      </c>
      <c r="I20">
        <f>ROUND(SQRT((INDEX(vertices!$D$2:$D$22,MATCH(distances!$A20,vertices!$A$2:$A$22,0))-INDEX(vertices!$D$2:$D$22,MATCH(distances!I$1,vertices!$A$2:$A$22,0)))^2+(INDEX(vertices!$E$2:$E$22,MATCH(distances!$A20,vertices!$A$2:$A$22,0))-INDEX(vertices!$E$2:$E$22,MATCH(distances!I$1,vertices!$A$2:$A$22,0)))^2),0)</f>
        <v>201</v>
      </c>
      <c r="J20">
        <f>ROUND(SQRT((INDEX(vertices!$D$2:$D$22,MATCH(distances!$A20,vertices!$A$2:$A$22,0))-INDEX(vertices!$D$2:$D$22,MATCH(distances!J$1,vertices!$A$2:$A$22,0)))^2+(INDEX(vertices!$E$2:$E$22,MATCH(distances!$A20,vertices!$A$2:$A$22,0))-INDEX(vertices!$E$2:$E$22,MATCH(distances!J$1,vertices!$A$2:$A$22,0)))^2),0)</f>
        <v>427</v>
      </c>
      <c r="K20">
        <f>ROUND(SQRT((INDEX(vertices!$D$2:$D$22,MATCH(distances!$A20,vertices!$A$2:$A$22,0))-INDEX(vertices!$D$2:$D$22,MATCH(distances!K$1,vertices!$A$2:$A$22,0)))^2+(INDEX(vertices!$E$2:$E$22,MATCH(distances!$A20,vertices!$A$2:$A$22,0))-INDEX(vertices!$E$2:$E$22,MATCH(distances!K$1,vertices!$A$2:$A$22,0)))^2),0)</f>
        <v>448</v>
      </c>
      <c r="L20">
        <f>ROUND(SQRT((INDEX(vertices!$D$2:$D$22,MATCH(distances!$A20,vertices!$A$2:$A$22,0))-INDEX(vertices!$D$2:$D$22,MATCH(distances!L$1,vertices!$A$2:$A$22,0)))^2+(INDEX(vertices!$E$2:$E$22,MATCH(distances!$A20,vertices!$A$2:$A$22,0))-INDEX(vertices!$E$2:$E$22,MATCH(distances!L$1,vertices!$A$2:$A$22,0)))^2),0)</f>
        <v>175</v>
      </c>
      <c r="M20">
        <f>ROUND(SQRT((INDEX(vertices!$D$2:$D$22,MATCH(distances!$A20,vertices!$A$2:$A$22,0))-INDEX(vertices!$D$2:$D$22,MATCH(distances!M$1,vertices!$A$2:$A$22,0)))^2+(INDEX(vertices!$E$2:$E$22,MATCH(distances!$A20,vertices!$A$2:$A$22,0))-INDEX(vertices!$E$2:$E$22,MATCH(distances!M$1,vertices!$A$2:$A$22,0)))^2),0)</f>
        <v>352</v>
      </c>
      <c r="N20">
        <f>ROUND(SQRT((INDEX(vertices!$D$2:$D$22,MATCH(distances!$A20,vertices!$A$2:$A$22,0))-INDEX(vertices!$D$2:$D$22,MATCH(distances!N$1,vertices!$A$2:$A$22,0)))^2+(INDEX(vertices!$E$2:$E$22,MATCH(distances!$A20,vertices!$A$2:$A$22,0))-INDEX(vertices!$E$2:$E$22,MATCH(distances!N$1,vertices!$A$2:$A$22,0)))^2),0)</f>
        <v>336</v>
      </c>
      <c r="O20">
        <f>ROUND(SQRT((INDEX(vertices!$D$2:$D$22,MATCH(distances!$A20,vertices!$A$2:$A$22,0))-INDEX(vertices!$D$2:$D$22,MATCH(distances!O$1,vertices!$A$2:$A$22,0)))^2+(INDEX(vertices!$E$2:$E$22,MATCH(distances!$A20,vertices!$A$2:$A$22,0))-INDEX(vertices!$E$2:$E$22,MATCH(distances!O$1,vertices!$A$2:$A$22,0)))^2),0)</f>
        <v>319</v>
      </c>
      <c r="P20">
        <f>ROUND(SQRT((INDEX(vertices!$D$2:$D$22,MATCH(distances!$A20,vertices!$A$2:$A$22,0))-INDEX(vertices!$D$2:$D$22,MATCH(distances!P$1,vertices!$A$2:$A$22,0)))^2+(INDEX(vertices!$E$2:$E$22,MATCH(distances!$A20,vertices!$A$2:$A$22,0))-INDEX(vertices!$E$2:$E$22,MATCH(distances!P$1,vertices!$A$2:$A$22,0)))^2),0)</f>
        <v>427</v>
      </c>
      <c r="Q20">
        <f>ROUND(SQRT((INDEX(vertices!$D$2:$D$22,MATCH(distances!$A20,vertices!$A$2:$A$22,0))-INDEX(vertices!$D$2:$D$22,MATCH(distances!Q$1,vertices!$A$2:$A$22,0)))^2+(INDEX(vertices!$E$2:$E$22,MATCH(distances!$A20,vertices!$A$2:$A$22,0))-INDEX(vertices!$E$2:$E$22,MATCH(distances!Q$1,vertices!$A$2:$A$22,0)))^2),0)</f>
        <v>499</v>
      </c>
      <c r="R20">
        <f>ROUND(SQRT((INDEX(vertices!$D$2:$D$22,MATCH(distances!$A20,vertices!$A$2:$A$22,0))-INDEX(vertices!$D$2:$D$22,MATCH(distances!R$1,vertices!$A$2:$A$22,0)))^2+(INDEX(vertices!$E$2:$E$22,MATCH(distances!$A20,vertices!$A$2:$A$22,0))-INDEX(vertices!$E$2:$E$22,MATCH(distances!R$1,vertices!$A$2:$A$22,0)))^2),0)</f>
        <v>226</v>
      </c>
      <c r="S20">
        <f>ROUND(SQRT((INDEX(vertices!$D$2:$D$22,MATCH(distances!$A20,vertices!$A$2:$A$22,0))-INDEX(vertices!$D$2:$D$22,MATCH(distances!S$1,vertices!$A$2:$A$22,0)))^2+(INDEX(vertices!$E$2:$E$22,MATCH(distances!$A20,vertices!$A$2:$A$22,0))-INDEX(vertices!$E$2:$E$22,MATCH(distances!S$1,vertices!$A$2:$A$22,0)))^2),0)</f>
        <v>279</v>
      </c>
      <c r="T20">
        <f>ROUND(SQRT((INDEX(vertices!$D$2:$D$22,MATCH(distances!$A20,vertices!$A$2:$A$22,0))-INDEX(vertices!$D$2:$D$22,MATCH(distances!T$1,vertices!$A$2:$A$22,0)))^2+(INDEX(vertices!$E$2:$E$22,MATCH(distances!$A20,vertices!$A$2:$A$22,0))-INDEX(vertices!$E$2:$E$22,MATCH(distances!T$1,vertices!$A$2:$A$22,0)))^2),0)</f>
        <v>0</v>
      </c>
      <c r="U20">
        <f>ROUND(SQRT((INDEX(vertices!$D$2:$D$22,MATCH(distances!$A20,vertices!$A$2:$A$22,0))-INDEX(vertices!$D$2:$D$22,MATCH(distances!U$1,vertices!$A$2:$A$22,0)))^2+(INDEX(vertices!$E$2:$E$22,MATCH(distances!$A20,vertices!$A$2:$A$22,0))-INDEX(vertices!$E$2:$E$22,MATCH(distances!U$1,vertices!$A$2:$A$22,0)))^2),0)</f>
        <v>47</v>
      </c>
      <c r="V20">
        <f>ROUND(SQRT((INDEX(vertices!$D$2:$D$22,MATCH(distances!$A20,vertices!$A$2:$A$22,0))-INDEX(vertices!$D$2:$D$22,MATCH(distances!V$1,vertices!$A$2:$A$22,0)))^2+(INDEX(vertices!$E$2:$E$22,MATCH(distances!$A20,vertices!$A$2:$A$22,0))-INDEX(vertices!$E$2:$E$22,MATCH(distances!V$1,vertices!$A$2:$A$22,0)))^2),0)</f>
        <v>321</v>
      </c>
    </row>
    <row r="21" spans="1:22" x14ac:dyDescent="0.25">
      <c r="A21" t="str">
        <v>T</v>
      </c>
      <c r="B21">
        <f>ROUND(SQRT((INDEX(vertices!$D$2:$D$22,MATCH(distances!$A21,vertices!$A$2:$A$22,0))-INDEX(vertices!$D$2:$D$22,MATCH(distances!B$1,vertices!$A$2:$A$22,0)))^2+(INDEX(vertices!$E$2:$E$22,MATCH(distances!$A21,vertices!$A$2:$A$22,0))-INDEX(vertices!$E$2:$E$22,MATCH(distances!B$1,vertices!$A$2:$A$22,0)))^2),0)</f>
        <v>92</v>
      </c>
      <c r="C21">
        <f>ROUND(SQRT((INDEX(vertices!$D$2:$D$22,MATCH(distances!$A21,vertices!$A$2:$A$22,0))-INDEX(vertices!$D$2:$D$22,MATCH(distances!C$1,vertices!$A$2:$A$22,0)))^2+(INDEX(vertices!$E$2:$E$22,MATCH(distances!$A21,vertices!$A$2:$A$22,0))-INDEX(vertices!$E$2:$E$22,MATCH(distances!C$1,vertices!$A$2:$A$22,0)))^2),0)</f>
        <v>430</v>
      </c>
      <c r="D21">
        <f>ROUND(SQRT((INDEX(vertices!$D$2:$D$22,MATCH(distances!$A21,vertices!$A$2:$A$22,0))-INDEX(vertices!$D$2:$D$22,MATCH(distances!D$1,vertices!$A$2:$A$22,0)))^2+(INDEX(vertices!$E$2:$E$22,MATCH(distances!$A21,vertices!$A$2:$A$22,0))-INDEX(vertices!$E$2:$E$22,MATCH(distances!D$1,vertices!$A$2:$A$22,0)))^2),0)</f>
        <v>455</v>
      </c>
      <c r="E21">
        <f>ROUND(SQRT((INDEX(vertices!$D$2:$D$22,MATCH(distances!$A21,vertices!$A$2:$A$22,0))-INDEX(vertices!$D$2:$D$22,MATCH(distances!E$1,vertices!$A$2:$A$22,0)))^2+(INDEX(vertices!$E$2:$E$22,MATCH(distances!$A21,vertices!$A$2:$A$22,0))-INDEX(vertices!$E$2:$E$22,MATCH(distances!E$1,vertices!$A$2:$A$22,0)))^2),0)</f>
        <v>423</v>
      </c>
      <c r="F21">
        <f>ROUND(SQRT((INDEX(vertices!$D$2:$D$22,MATCH(distances!$A21,vertices!$A$2:$A$22,0))-INDEX(vertices!$D$2:$D$22,MATCH(distances!F$1,vertices!$A$2:$A$22,0)))^2+(INDEX(vertices!$E$2:$E$22,MATCH(distances!$A21,vertices!$A$2:$A$22,0))-INDEX(vertices!$E$2:$E$22,MATCH(distances!F$1,vertices!$A$2:$A$22,0)))^2),0)</f>
        <v>398</v>
      </c>
      <c r="G21">
        <f>ROUND(SQRT((INDEX(vertices!$D$2:$D$22,MATCH(distances!$A21,vertices!$A$2:$A$22,0))-INDEX(vertices!$D$2:$D$22,MATCH(distances!G$1,vertices!$A$2:$A$22,0)))^2+(INDEX(vertices!$E$2:$E$22,MATCH(distances!$A21,vertices!$A$2:$A$22,0))-INDEX(vertices!$E$2:$E$22,MATCH(distances!G$1,vertices!$A$2:$A$22,0)))^2),0)</f>
        <v>431</v>
      </c>
      <c r="H21">
        <f>ROUND(SQRT((INDEX(vertices!$D$2:$D$22,MATCH(distances!$A21,vertices!$A$2:$A$22,0))-INDEX(vertices!$D$2:$D$22,MATCH(distances!H$1,vertices!$A$2:$A$22,0)))^2+(INDEX(vertices!$E$2:$E$22,MATCH(distances!$A21,vertices!$A$2:$A$22,0))-INDEX(vertices!$E$2:$E$22,MATCH(distances!H$1,vertices!$A$2:$A$22,0)))^2),0)</f>
        <v>447</v>
      </c>
      <c r="I21">
        <f>ROUND(SQRT((INDEX(vertices!$D$2:$D$22,MATCH(distances!$A21,vertices!$A$2:$A$22,0))-INDEX(vertices!$D$2:$D$22,MATCH(distances!I$1,vertices!$A$2:$A$22,0)))^2+(INDEX(vertices!$E$2:$E$22,MATCH(distances!$A21,vertices!$A$2:$A$22,0))-INDEX(vertices!$E$2:$E$22,MATCH(distances!I$1,vertices!$A$2:$A$22,0)))^2),0)</f>
        <v>177</v>
      </c>
      <c r="J21">
        <f>ROUND(SQRT((INDEX(vertices!$D$2:$D$22,MATCH(distances!$A21,vertices!$A$2:$A$22,0))-INDEX(vertices!$D$2:$D$22,MATCH(distances!J$1,vertices!$A$2:$A$22,0)))^2+(INDEX(vertices!$E$2:$E$22,MATCH(distances!$A21,vertices!$A$2:$A$22,0))-INDEX(vertices!$E$2:$E$22,MATCH(distances!J$1,vertices!$A$2:$A$22,0)))^2),0)</f>
        <v>461</v>
      </c>
      <c r="K21">
        <f>ROUND(SQRT((INDEX(vertices!$D$2:$D$22,MATCH(distances!$A21,vertices!$A$2:$A$22,0))-INDEX(vertices!$D$2:$D$22,MATCH(distances!K$1,vertices!$A$2:$A$22,0)))^2+(INDEX(vertices!$E$2:$E$22,MATCH(distances!$A21,vertices!$A$2:$A$22,0))-INDEX(vertices!$E$2:$E$22,MATCH(distances!K$1,vertices!$A$2:$A$22,0)))^2),0)</f>
        <v>477</v>
      </c>
      <c r="L21">
        <f>ROUND(SQRT((INDEX(vertices!$D$2:$D$22,MATCH(distances!$A21,vertices!$A$2:$A$22,0))-INDEX(vertices!$D$2:$D$22,MATCH(distances!L$1,vertices!$A$2:$A$22,0)))^2+(INDEX(vertices!$E$2:$E$22,MATCH(distances!$A21,vertices!$A$2:$A$22,0))-INDEX(vertices!$E$2:$E$22,MATCH(distances!L$1,vertices!$A$2:$A$22,0)))^2),0)</f>
        <v>166</v>
      </c>
      <c r="M21">
        <f>ROUND(SQRT((INDEX(vertices!$D$2:$D$22,MATCH(distances!$A21,vertices!$A$2:$A$22,0))-INDEX(vertices!$D$2:$D$22,MATCH(distances!M$1,vertices!$A$2:$A$22,0)))^2+(INDEX(vertices!$E$2:$E$22,MATCH(distances!$A21,vertices!$A$2:$A$22,0))-INDEX(vertices!$E$2:$E$22,MATCH(distances!M$1,vertices!$A$2:$A$22,0)))^2),0)</f>
        <v>359</v>
      </c>
      <c r="N21">
        <f>ROUND(SQRT((INDEX(vertices!$D$2:$D$22,MATCH(distances!$A21,vertices!$A$2:$A$22,0))-INDEX(vertices!$D$2:$D$22,MATCH(distances!N$1,vertices!$A$2:$A$22,0)))^2+(INDEX(vertices!$E$2:$E$22,MATCH(distances!$A21,vertices!$A$2:$A$22,0))-INDEX(vertices!$E$2:$E$22,MATCH(distances!N$1,vertices!$A$2:$A$22,0)))^2),0)</f>
        <v>366</v>
      </c>
      <c r="O21">
        <f>ROUND(SQRT((INDEX(vertices!$D$2:$D$22,MATCH(distances!$A21,vertices!$A$2:$A$22,0))-INDEX(vertices!$D$2:$D$22,MATCH(distances!O$1,vertices!$A$2:$A$22,0)))^2+(INDEX(vertices!$E$2:$E$22,MATCH(distances!$A21,vertices!$A$2:$A$22,0))-INDEX(vertices!$E$2:$E$22,MATCH(distances!O$1,vertices!$A$2:$A$22,0)))^2),0)</f>
        <v>334</v>
      </c>
      <c r="P21">
        <f>ROUND(SQRT((INDEX(vertices!$D$2:$D$22,MATCH(distances!$A21,vertices!$A$2:$A$22,0))-INDEX(vertices!$D$2:$D$22,MATCH(distances!P$1,vertices!$A$2:$A$22,0)))^2+(INDEX(vertices!$E$2:$E$22,MATCH(distances!$A21,vertices!$A$2:$A$22,0))-INDEX(vertices!$E$2:$E$22,MATCH(distances!P$1,vertices!$A$2:$A$22,0)))^2),0)</f>
        <v>444</v>
      </c>
      <c r="Q21">
        <f>ROUND(SQRT((INDEX(vertices!$D$2:$D$22,MATCH(distances!$A21,vertices!$A$2:$A$22,0))-INDEX(vertices!$D$2:$D$22,MATCH(distances!Q$1,vertices!$A$2:$A$22,0)))^2+(INDEX(vertices!$E$2:$E$22,MATCH(distances!$A21,vertices!$A$2:$A$22,0))-INDEX(vertices!$E$2:$E$22,MATCH(distances!Q$1,vertices!$A$2:$A$22,0)))^2),0)</f>
        <v>519</v>
      </c>
      <c r="R21">
        <f>ROUND(SQRT((INDEX(vertices!$D$2:$D$22,MATCH(distances!$A21,vertices!$A$2:$A$22,0))-INDEX(vertices!$D$2:$D$22,MATCH(distances!R$1,vertices!$A$2:$A$22,0)))^2+(INDEX(vertices!$E$2:$E$22,MATCH(distances!$A21,vertices!$A$2:$A$22,0))-INDEX(vertices!$E$2:$E$22,MATCH(distances!R$1,vertices!$A$2:$A$22,0)))^2),0)</f>
        <v>273</v>
      </c>
      <c r="S21">
        <f>ROUND(SQRT((INDEX(vertices!$D$2:$D$22,MATCH(distances!$A21,vertices!$A$2:$A$22,0))-INDEX(vertices!$D$2:$D$22,MATCH(distances!S$1,vertices!$A$2:$A$22,0)))^2+(INDEX(vertices!$E$2:$E$22,MATCH(distances!$A21,vertices!$A$2:$A$22,0))-INDEX(vertices!$E$2:$E$22,MATCH(distances!S$1,vertices!$A$2:$A$22,0)))^2),0)</f>
        <v>286</v>
      </c>
      <c r="T21">
        <f>ROUND(SQRT((INDEX(vertices!$D$2:$D$22,MATCH(distances!$A21,vertices!$A$2:$A$22,0))-INDEX(vertices!$D$2:$D$22,MATCH(distances!T$1,vertices!$A$2:$A$22,0)))^2+(INDEX(vertices!$E$2:$E$22,MATCH(distances!$A21,vertices!$A$2:$A$22,0))-INDEX(vertices!$E$2:$E$22,MATCH(distances!T$1,vertices!$A$2:$A$22,0)))^2),0)</f>
        <v>47</v>
      </c>
      <c r="U21">
        <f>ROUND(SQRT((INDEX(vertices!$D$2:$D$22,MATCH(distances!$A21,vertices!$A$2:$A$22,0))-INDEX(vertices!$D$2:$D$22,MATCH(distances!U$1,vertices!$A$2:$A$22,0)))^2+(INDEX(vertices!$E$2:$E$22,MATCH(distances!$A21,vertices!$A$2:$A$22,0))-INDEX(vertices!$E$2:$E$22,MATCH(distances!U$1,vertices!$A$2:$A$22,0)))^2),0)</f>
        <v>0</v>
      </c>
      <c r="V21">
        <f>ROUND(SQRT((INDEX(vertices!$D$2:$D$22,MATCH(distances!$A21,vertices!$A$2:$A$22,0))-INDEX(vertices!$D$2:$D$22,MATCH(distances!V$1,vertices!$A$2:$A$22,0)))^2+(INDEX(vertices!$E$2:$E$22,MATCH(distances!$A21,vertices!$A$2:$A$22,0))-INDEX(vertices!$E$2:$E$22,MATCH(distances!V$1,vertices!$A$2:$A$22,0)))^2),0)</f>
        <v>368</v>
      </c>
    </row>
    <row r="22" spans="1:22" x14ac:dyDescent="0.25">
      <c r="A22" t="str">
        <v>U</v>
      </c>
      <c r="B22">
        <f>ROUND(SQRT((INDEX(vertices!$D$2:$D$22,MATCH(distances!$A22,vertices!$A$2:$A$22,0))-INDEX(vertices!$D$2:$D$22,MATCH(distances!B$1,vertices!$A$2:$A$22,0)))^2+(INDEX(vertices!$E$2:$E$22,MATCH(distances!$A22,vertices!$A$2:$A$22,0))-INDEX(vertices!$E$2:$E$22,MATCH(distances!B$1,vertices!$A$2:$A$22,0)))^2),0)</f>
        <v>348</v>
      </c>
      <c r="C22">
        <f>ROUND(SQRT((INDEX(vertices!$D$2:$D$22,MATCH(distances!$A22,vertices!$A$2:$A$22,0))-INDEX(vertices!$D$2:$D$22,MATCH(distances!C$1,vertices!$A$2:$A$22,0)))^2+(INDEX(vertices!$E$2:$E$22,MATCH(distances!$A22,vertices!$A$2:$A$22,0))-INDEX(vertices!$E$2:$E$22,MATCH(distances!C$1,vertices!$A$2:$A$22,0)))^2),0)</f>
        <v>185</v>
      </c>
      <c r="D22">
        <f>ROUND(SQRT((INDEX(vertices!$D$2:$D$22,MATCH(distances!$A22,vertices!$A$2:$A$22,0))-INDEX(vertices!$D$2:$D$22,MATCH(distances!D$1,vertices!$A$2:$A$22,0)))^2+(INDEX(vertices!$E$2:$E$22,MATCH(distances!$A22,vertices!$A$2:$A$22,0))-INDEX(vertices!$E$2:$E$22,MATCH(distances!D$1,vertices!$A$2:$A$22,0)))^2),0)</f>
        <v>178</v>
      </c>
      <c r="E22">
        <f>ROUND(SQRT((INDEX(vertices!$D$2:$D$22,MATCH(distances!$A22,vertices!$A$2:$A$22,0))-INDEX(vertices!$D$2:$D$22,MATCH(distances!E$1,vertices!$A$2:$A$22,0)))^2+(INDEX(vertices!$E$2:$E$22,MATCH(distances!$A22,vertices!$A$2:$A$22,0))-INDEX(vertices!$E$2:$E$22,MATCH(distances!E$1,vertices!$A$2:$A$22,0)))^2),0)</f>
        <v>303</v>
      </c>
      <c r="F22">
        <f>ROUND(SQRT((INDEX(vertices!$D$2:$D$22,MATCH(distances!$A22,vertices!$A$2:$A$22,0))-INDEX(vertices!$D$2:$D$22,MATCH(distances!F$1,vertices!$A$2:$A$22,0)))^2+(INDEX(vertices!$E$2:$E$22,MATCH(distances!$A22,vertices!$A$2:$A$22,0))-INDEX(vertices!$E$2:$E$22,MATCH(distances!F$1,vertices!$A$2:$A$22,0)))^2),0)</f>
        <v>78</v>
      </c>
      <c r="G22">
        <f>ROUND(SQRT((INDEX(vertices!$D$2:$D$22,MATCH(distances!$A22,vertices!$A$2:$A$22,0))-INDEX(vertices!$D$2:$D$22,MATCH(distances!G$1,vertices!$A$2:$A$22,0)))^2+(INDEX(vertices!$E$2:$E$22,MATCH(distances!$A22,vertices!$A$2:$A$22,0))-INDEX(vertices!$E$2:$E$22,MATCH(distances!G$1,vertices!$A$2:$A$22,0)))^2),0)</f>
        <v>398</v>
      </c>
      <c r="H22">
        <f>ROUND(SQRT((INDEX(vertices!$D$2:$D$22,MATCH(distances!$A22,vertices!$A$2:$A$22,0))-INDEX(vertices!$D$2:$D$22,MATCH(distances!H$1,vertices!$A$2:$A$22,0)))^2+(INDEX(vertices!$E$2:$E$22,MATCH(distances!$A22,vertices!$A$2:$A$22,0))-INDEX(vertices!$E$2:$E$22,MATCH(distances!H$1,vertices!$A$2:$A$22,0)))^2),0)</f>
        <v>292</v>
      </c>
      <c r="I22">
        <f>ROUND(SQRT((INDEX(vertices!$D$2:$D$22,MATCH(distances!$A22,vertices!$A$2:$A$22,0))-INDEX(vertices!$D$2:$D$22,MATCH(distances!I$1,vertices!$A$2:$A$22,0)))^2+(INDEX(vertices!$E$2:$E$22,MATCH(distances!$A22,vertices!$A$2:$A$22,0))-INDEX(vertices!$E$2:$E$22,MATCH(distances!I$1,vertices!$A$2:$A$22,0)))^2),0)</f>
        <v>450</v>
      </c>
      <c r="J22">
        <f>ROUND(SQRT((INDEX(vertices!$D$2:$D$22,MATCH(distances!$A22,vertices!$A$2:$A$22,0))-INDEX(vertices!$D$2:$D$22,MATCH(distances!J$1,vertices!$A$2:$A$22,0)))^2+(INDEX(vertices!$E$2:$E$22,MATCH(distances!$A22,vertices!$A$2:$A$22,0))-INDEX(vertices!$E$2:$E$22,MATCH(distances!J$1,vertices!$A$2:$A$22,0)))^2),0)</f>
        <v>252</v>
      </c>
      <c r="K22">
        <f>ROUND(SQRT((INDEX(vertices!$D$2:$D$22,MATCH(distances!$A22,vertices!$A$2:$A$22,0))-INDEX(vertices!$D$2:$D$22,MATCH(distances!K$1,vertices!$A$2:$A$22,0)))^2+(INDEX(vertices!$E$2:$E$22,MATCH(distances!$A22,vertices!$A$2:$A$22,0))-INDEX(vertices!$E$2:$E$22,MATCH(distances!K$1,vertices!$A$2:$A$22,0)))^2),0)</f>
        <v>312</v>
      </c>
      <c r="L22">
        <f>ROUND(SQRT((INDEX(vertices!$D$2:$D$22,MATCH(distances!$A22,vertices!$A$2:$A$22,0))-INDEX(vertices!$D$2:$D$22,MATCH(distances!L$1,vertices!$A$2:$A$22,0)))^2+(INDEX(vertices!$E$2:$E$22,MATCH(distances!$A22,vertices!$A$2:$A$22,0))-INDEX(vertices!$E$2:$E$22,MATCH(distances!L$1,vertices!$A$2:$A$22,0)))^2),0)</f>
        <v>388</v>
      </c>
      <c r="M22">
        <f>ROUND(SQRT((INDEX(vertices!$D$2:$D$22,MATCH(distances!$A22,vertices!$A$2:$A$22,0))-INDEX(vertices!$D$2:$D$22,MATCH(distances!M$1,vertices!$A$2:$A$22,0)))^2+(INDEX(vertices!$E$2:$E$22,MATCH(distances!$A22,vertices!$A$2:$A$22,0))-INDEX(vertices!$E$2:$E$22,MATCH(distances!M$1,vertices!$A$2:$A$22,0)))^2),0)</f>
        <v>415</v>
      </c>
      <c r="N22">
        <f>ROUND(SQRT((INDEX(vertices!$D$2:$D$22,MATCH(distances!$A22,vertices!$A$2:$A$22,0))-INDEX(vertices!$D$2:$D$22,MATCH(distances!N$1,vertices!$A$2:$A$22,0)))^2+(INDEX(vertices!$E$2:$E$22,MATCH(distances!$A22,vertices!$A$2:$A$22,0))-INDEX(vertices!$E$2:$E$22,MATCH(distances!N$1,vertices!$A$2:$A$22,0)))^2),0)</f>
        <v>246</v>
      </c>
      <c r="O22">
        <f>ROUND(SQRT((INDEX(vertices!$D$2:$D$22,MATCH(distances!$A22,vertices!$A$2:$A$22,0))-INDEX(vertices!$D$2:$D$22,MATCH(distances!O$1,vertices!$A$2:$A$22,0)))^2+(INDEX(vertices!$E$2:$E$22,MATCH(distances!$A22,vertices!$A$2:$A$22,0))-INDEX(vertices!$E$2:$E$22,MATCH(distances!O$1,vertices!$A$2:$A$22,0)))^2),0)</f>
        <v>346</v>
      </c>
      <c r="P22">
        <f>ROUND(SQRT((INDEX(vertices!$D$2:$D$22,MATCH(distances!$A22,vertices!$A$2:$A$22,0))-INDEX(vertices!$D$2:$D$22,MATCH(distances!P$1,vertices!$A$2:$A$22,0)))^2+(INDEX(vertices!$E$2:$E$22,MATCH(distances!$A22,vertices!$A$2:$A$22,0))-INDEX(vertices!$E$2:$E$22,MATCH(distances!P$1,vertices!$A$2:$A$22,0)))^2),0)</f>
        <v>400</v>
      </c>
      <c r="Q22">
        <f>ROUND(SQRT((INDEX(vertices!$D$2:$D$22,MATCH(distances!$A22,vertices!$A$2:$A$22,0))-INDEX(vertices!$D$2:$D$22,MATCH(distances!Q$1,vertices!$A$2:$A$22,0)))^2+(INDEX(vertices!$E$2:$E$22,MATCH(distances!$A22,vertices!$A$2:$A$22,0))-INDEX(vertices!$E$2:$E$22,MATCH(distances!Q$1,vertices!$A$2:$A$22,0)))^2),0)</f>
        <v>429</v>
      </c>
      <c r="R22">
        <f>ROUND(SQRT((INDEX(vertices!$D$2:$D$22,MATCH(distances!$A22,vertices!$A$2:$A$22,0))-INDEX(vertices!$D$2:$D$22,MATCH(distances!R$1,vertices!$A$2:$A$22,0)))^2+(INDEX(vertices!$E$2:$E$22,MATCH(distances!$A22,vertices!$A$2:$A$22,0))-INDEX(vertices!$E$2:$E$22,MATCH(distances!R$1,vertices!$A$2:$A$22,0)))^2),0)</f>
        <v>97</v>
      </c>
      <c r="S22">
        <f>ROUND(SQRT((INDEX(vertices!$D$2:$D$22,MATCH(distances!$A22,vertices!$A$2:$A$22,0))-INDEX(vertices!$D$2:$D$22,MATCH(distances!S$1,vertices!$A$2:$A$22,0)))^2+(INDEX(vertices!$E$2:$E$22,MATCH(distances!$A22,vertices!$A$2:$A$22,0))-INDEX(vertices!$E$2:$E$22,MATCH(distances!S$1,vertices!$A$2:$A$22,0)))^2),0)</f>
        <v>375</v>
      </c>
      <c r="T22">
        <f>ROUND(SQRT((INDEX(vertices!$D$2:$D$22,MATCH(distances!$A22,vertices!$A$2:$A$22,0))-INDEX(vertices!$D$2:$D$22,MATCH(distances!T$1,vertices!$A$2:$A$22,0)))^2+(INDEX(vertices!$E$2:$E$22,MATCH(distances!$A22,vertices!$A$2:$A$22,0))-INDEX(vertices!$E$2:$E$22,MATCH(distances!T$1,vertices!$A$2:$A$22,0)))^2),0)</f>
        <v>321</v>
      </c>
      <c r="U22">
        <f>ROUND(SQRT((INDEX(vertices!$D$2:$D$22,MATCH(distances!$A22,vertices!$A$2:$A$22,0))-INDEX(vertices!$D$2:$D$22,MATCH(distances!U$1,vertices!$A$2:$A$22,0)))^2+(INDEX(vertices!$E$2:$E$22,MATCH(distances!$A22,vertices!$A$2:$A$22,0))-INDEX(vertices!$E$2:$E$22,MATCH(distances!U$1,vertices!$A$2:$A$22,0)))^2),0)</f>
        <v>368</v>
      </c>
      <c r="V22">
        <f>ROUND(SQRT((INDEX(vertices!$D$2:$D$22,MATCH(distances!$A22,vertices!$A$2:$A$22,0))-INDEX(vertices!$D$2:$D$22,MATCH(distances!V$1,vertices!$A$2:$A$22,0)))^2+(INDEX(vertices!$E$2:$E$22,MATCH(distances!$A22,vertices!$A$2:$A$22,0))-INDEX(vertices!$E$2:$E$22,MATCH(distances!V$1,vertices!$A$2:$A$22,0)))^2)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DE5-7A7E-466F-9762-19807EC27635}">
  <dimension ref="A1:P6"/>
  <sheetViews>
    <sheetView workbookViewId="0">
      <selection activeCell="A6" sqref="A6"/>
    </sheetView>
  </sheetViews>
  <sheetFormatPr defaultRowHeight="15" x14ac:dyDescent="0.25"/>
  <cols>
    <col min="2" max="2" width="11.28515625" bestFit="1" customWidth="1"/>
    <col min="3" max="3" width="12" bestFit="1" customWidth="1"/>
    <col min="4" max="4" width="16" bestFit="1" customWidth="1"/>
    <col min="5" max="5" width="16.140625" bestFit="1" customWidth="1"/>
    <col min="6" max="6" width="14" bestFit="1" customWidth="1"/>
    <col min="7" max="7" width="12.140625" bestFit="1" customWidth="1"/>
    <col min="8" max="9" width="14" bestFit="1" customWidth="1"/>
    <col min="10" max="10" width="14.5703125" bestFit="1" customWidth="1"/>
    <col min="11" max="11" width="12.140625" bestFit="1" customWidth="1"/>
    <col min="12" max="12" width="11.42578125" bestFit="1" customWidth="1"/>
    <col min="13" max="14" width="14" bestFit="1" customWidth="1"/>
    <col min="15" max="15" width="14.42578125" bestFit="1" customWidth="1"/>
    <col min="16" max="17" width="19" bestFit="1" customWidth="1"/>
  </cols>
  <sheetData>
    <row r="1" spans="1:16" x14ac:dyDescent="0.25">
      <c r="A1" t="s">
        <v>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</row>
    <row r="2" spans="1:16" x14ac:dyDescent="0.25">
      <c r="A2" t="s">
        <v>48</v>
      </c>
      <c r="B2" s="2">
        <v>10000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21000000</v>
      </c>
      <c r="I2" s="2">
        <v>19000000</v>
      </c>
      <c r="J2" s="2">
        <v>2000</v>
      </c>
      <c r="K2">
        <v>28</v>
      </c>
      <c r="L2" s="2">
        <f>SUM([1]!Table3[[#This Row],[CT_cost]:[BM_PICK_PETI]])</f>
        <v>10000</v>
      </c>
      <c r="M2" s="2">
        <f>E2+[1]!Table3[[#This Row],[AKOM_TRIP]]+[1]!Table3[[#This Row],[BBM_TRIP]]+[1]!Table3[[#This Row],[PDDN_TRIP]]+[1]!Table3[[#This Row],[KAWAL_TRIP]]</f>
        <v>40000000</v>
      </c>
      <c r="N2" s="2">
        <f>[1]!Table3[[#This Row],[BBM_DIST]]</f>
        <v>2000</v>
      </c>
      <c r="O2" s="3">
        <v>2</v>
      </c>
      <c r="P2" s="3">
        <v>1</v>
      </c>
    </row>
    <row r="3" spans="1:16" x14ac:dyDescent="0.25">
      <c r="A3" t="s">
        <v>49</v>
      </c>
      <c r="B3" s="2">
        <v>60000</v>
      </c>
      <c r="C3" s="2">
        <v>0</v>
      </c>
      <c r="D3" s="2">
        <v>0</v>
      </c>
      <c r="E3" s="2">
        <v>1000000</v>
      </c>
      <c r="F3" s="2">
        <v>10000000</v>
      </c>
      <c r="G3" s="2">
        <v>0</v>
      </c>
      <c r="H3" s="2">
        <v>14000000</v>
      </c>
      <c r="I3" s="2">
        <v>22000000</v>
      </c>
      <c r="J3" s="2">
        <v>1000</v>
      </c>
      <c r="K3">
        <v>72</v>
      </c>
      <c r="L3" s="2">
        <f>SUM([1]!Table3[[#This Row],[CT_cost]:[BM_PICK_PETI]])</f>
        <v>60000</v>
      </c>
      <c r="M3" s="2">
        <f>E3+[1]!Table3[[#This Row],[AKOM_TRIP]]+[1]!Table3[[#This Row],[BBM_TRIP]]+[1]!Table3[[#This Row],[PDDN_TRIP]]+[1]!Table3[[#This Row],[KAWAL_TRIP]]</f>
        <v>47000000</v>
      </c>
      <c r="N3" s="2">
        <f>[1]!Table3[[#This Row],[BBM_DIST]]</f>
        <v>1000</v>
      </c>
      <c r="O3" s="3">
        <v>2</v>
      </c>
      <c r="P3" s="3">
        <v>1</v>
      </c>
    </row>
    <row r="4" spans="1:16" x14ac:dyDescent="0.25">
      <c r="A4" t="s">
        <v>50</v>
      </c>
      <c r="B4" s="2">
        <v>90000</v>
      </c>
      <c r="C4" s="2">
        <v>0</v>
      </c>
      <c r="D4" s="2">
        <v>0</v>
      </c>
      <c r="E4" s="2">
        <v>1000000</v>
      </c>
      <c r="F4" s="2">
        <v>10000000</v>
      </c>
      <c r="G4" s="2">
        <v>0</v>
      </c>
      <c r="H4" s="2">
        <v>14000000</v>
      </c>
      <c r="I4" s="2">
        <v>34000000</v>
      </c>
      <c r="J4" s="2">
        <v>0</v>
      </c>
      <c r="K4">
        <v>300</v>
      </c>
      <c r="L4" s="2">
        <f>SUM([1]!Table3[[#This Row],[CT_cost]:[BM_PICK_PETI]])</f>
        <v>90000</v>
      </c>
      <c r="M4" s="2">
        <f>E4+[1]!Table3[[#This Row],[AKOM_TRIP]]+[1]!Table3[[#This Row],[BBM_TRIP]]+[1]!Table3[[#This Row],[PDDN_TRIP]]+[1]!Table3[[#This Row],[KAWAL_TRIP]]</f>
        <v>59000000</v>
      </c>
      <c r="N4" s="2">
        <f>[1]!Table3[[#This Row],[BBM_DIST]]</f>
        <v>0</v>
      </c>
      <c r="O4" s="3">
        <v>2</v>
      </c>
      <c r="P4" s="3">
        <v>1</v>
      </c>
    </row>
    <row r="5" spans="1:16" x14ac:dyDescent="0.25">
      <c r="A5" t="s">
        <v>56</v>
      </c>
      <c r="B5" s="2">
        <v>5000</v>
      </c>
      <c r="C5" s="2">
        <v>1000</v>
      </c>
      <c r="D5" s="2">
        <v>0</v>
      </c>
      <c r="E5" s="2">
        <v>1000000</v>
      </c>
      <c r="F5" s="2">
        <v>5000000</v>
      </c>
      <c r="G5" s="2">
        <v>0</v>
      </c>
      <c r="H5" s="2">
        <v>14000000</v>
      </c>
      <c r="I5" s="2">
        <v>14000000</v>
      </c>
      <c r="J5" s="2">
        <v>45000</v>
      </c>
      <c r="K5">
        <v>130</v>
      </c>
      <c r="L5" s="2">
        <f>SUM([1]!Table3[[#This Row],[CT_cost]:[BM_PICK_PETI]])</f>
        <v>6000</v>
      </c>
      <c r="M5" s="2">
        <f>E5+[1]!Table3[[#This Row],[AKOM_TRIP]]+[1]!Table3[[#This Row],[BBM_TRIP]]+[1]!Table3[[#This Row],[PDDN_TRIP]]+[1]!Table3[[#This Row],[KAWAL_TRIP]]</f>
        <v>34000000</v>
      </c>
      <c r="N5" s="2">
        <f>[1]!Table3[[#This Row],[BBM_DIST]]</f>
        <v>45000</v>
      </c>
      <c r="O5" s="3">
        <v>2</v>
      </c>
      <c r="P5" s="3">
        <v>1</v>
      </c>
    </row>
    <row r="6" spans="1:16" x14ac:dyDescent="0.25">
      <c r="A6" t="s">
        <v>57</v>
      </c>
      <c r="B6" s="2">
        <v>10000</v>
      </c>
      <c r="C6" s="2">
        <v>1000</v>
      </c>
      <c r="D6" s="2">
        <v>0</v>
      </c>
      <c r="E6" s="2">
        <v>0</v>
      </c>
      <c r="F6" s="2">
        <v>10000</v>
      </c>
      <c r="G6" s="2">
        <v>0</v>
      </c>
      <c r="H6" s="2">
        <v>20000000</v>
      </c>
      <c r="I6" s="2">
        <v>20000000</v>
      </c>
      <c r="J6" s="2">
        <v>1000</v>
      </c>
      <c r="K6">
        <v>90</v>
      </c>
      <c r="L6" s="2">
        <f>SUM([1]!Table3[[#This Row],[CT_cost]:[BM_PICK_PETI]])</f>
        <v>11000</v>
      </c>
      <c r="M6" s="2">
        <f>E6+[1]!Table3[[#This Row],[AKOM_TRIP]]+[1]!Table3[[#This Row],[BBM_TRIP]]+[1]!Table3[[#This Row],[PDDN_TRIP]]+[1]!Table3[[#This Row],[KAWAL_TRIP]]</f>
        <v>40010000</v>
      </c>
      <c r="N6" s="2">
        <f>[1]!Table3[[#This Row],[BBM_DIST]]</f>
        <v>1000</v>
      </c>
      <c r="O6" s="3">
        <v>2</v>
      </c>
      <c r="P6" s="3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7FAF9-65E0-430F-80D7-15B2C3BB4CB2}">
  <dimension ref="A1:H101"/>
  <sheetViews>
    <sheetView tabSelected="1" topLeftCell="A22" workbookViewId="0">
      <selection activeCell="H7" sqref="H7"/>
    </sheetView>
  </sheetViews>
  <sheetFormatPr defaultRowHeight="15" x14ac:dyDescent="0.25"/>
  <cols>
    <col min="1" max="1" width="6.85546875" customWidth="1"/>
    <col min="2" max="2" width="9.140625" customWidth="1"/>
    <col min="3" max="3" width="8.28515625" customWidth="1"/>
    <col min="4" max="4" width="7.5703125" bestFit="1" customWidth="1"/>
    <col min="5" max="6" width="14" bestFit="1" customWidth="1"/>
    <col min="7" max="7" width="11.42578125" bestFit="1" customWidth="1"/>
    <col min="8" max="8" width="7.28515625" customWidth="1"/>
  </cols>
  <sheetData>
    <row r="1" spans="1:8" x14ac:dyDescent="0.25">
      <c r="A1" s="6" t="s">
        <v>55</v>
      </c>
      <c r="B1" s="5" t="s">
        <v>54</v>
      </c>
      <c r="C1" s="5" t="s">
        <v>53</v>
      </c>
      <c r="D1" s="5" t="s">
        <v>52</v>
      </c>
      <c r="E1" s="5" t="s">
        <v>43</v>
      </c>
      <c r="F1" s="5" t="s">
        <v>44</v>
      </c>
      <c r="G1" s="5" t="s">
        <v>42</v>
      </c>
      <c r="H1" s="4" t="s">
        <v>51</v>
      </c>
    </row>
    <row r="2" spans="1:8" x14ac:dyDescent="0.25">
      <c r="A2" t="s">
        <v>13</v>
      </c>
      <c r="B2" t="s">
        <v>15</v>
      </c>
      <c r="C2" t="s">
        <v>48</v>
      </c>
      <c r="D2">
        <f>INDEX(distances!$B$2:$V$22,MATCH(A2,distances!$A$2:$A$22,0),MATCH(B2,distances!$B$1:$V$1,0))</f>
        <v>371</v>
      </c>
      <c r="E2" s="2">
        <f>INDEX(param!$L$2:$L$6,MATCH(Table4[[#This Row],[Moda]],param!$A$2:$A$6,0))</f>
        <v>10000</v>
      </c>
      <c r="F2" s="2">
        <f>INDEX(param!$M$2:$M$6,MATCH(Table4[[#This Row],[Moda]],param!$A$2:$A$6,0))+(INDEX(param!$N$2:$N$6,MATCH(Table4[[#This Row],[Moda]],param!$A$2:$A$6,0))*Table4[[#This Row],[jarak]])</f>
        <v>40742000</v>
      </c>
      <c r="G2">
        <f>INDEX(param!$K$2:$K$6,MATCH(Table4[[#This Row],[Moda]],param!$A$2:$A$6,0))</f>
        <v>28</v>
      </c>
      <c r="H2">
        <f>IF(Table4[[#This Row],[Asal]]="A",INDEX(Table3[limit_jakarta],MATCH(Table4[[#This Row],[Moda]],param!$A$2:$A$6,0)),INDEX(Table3[limit_non_jakarta],MATCH(Table4[[#This Row],[Moda]],param!$A$2:$A$6,0)))</f>
        <v>2</v>
      </c>
    </row>
    <row r="3" spans="1:8" x14ac:dyDescent="0.25">
      <c r="A3" t="s">
        <v>13</v>
      </c>
      <c r="B3" t="s">
        <v>16</v>
      </c>
      <c r="C3" t="s">
        <v>48</v>
      </c>
      <c r="D3">
        <f>INDEX(distances!$B$2:$V$22,MATCH(A3,distances!$A$2:$A$22,0),MATCH(B3,distances!$B$1:$V$1,0))</f>
        <v>401</v>
      </c>
      <c r="E3" s="2">
        <f>INDEX(param!$L$2:$L$6,MATCH(Table4[[#This Row],[Moda]],param!$A$2:$A$6,0))</f>
        <v>10000</v>
      </c>
      <c r="F3" s="2">
        <f>INDEX(param!$M$2:$M$6,MATCH(Table4[[#This Row],[Moda]],param!$A$2:$A$6,0))+(INDEX(param!$N$2:$N$6,MATCH(Table4[[#This Row],[Moda]],param!$A$2:$A$6,0))*Table4[[#This Row],[jarak]])</f>
        <v>40802000</v>
      </c>
      <c r="G3">
        <f>INDEX(param!$K$2:$K$6,MATCH(Table4[[#This Row],[Moda]],param!$A$2:$A$6,0))</f>
        <v>28</v>
      </c>
      <c r="H3">
        <f>IF(Table4[[#This Row],[Asal]]="A",INDEX(Table3[limit_jakarta],MATCH(Table4[[#This Row],[Moda]],param!$A$2:$A$6,0)),INDEX(Table3[limit_non_jakarta],MATCH(Table4[[#This Row],[Moda]],param!$A$2:$A$6,0)))</f>
        <v>2</v>
      </c>
    </row>
    <row r="4" spans="1:8" x14ac:dyDescent="0.25">
      <c r="A4" t="s">
        <v>13</v>
      </c>
      <c r="B4" t="s">
        <v>17</v>
      </c>
      <c r="C4" t="s">
        <v>48</v>
      </c>
      <c r="D4">
        <f>INDEX(distances!$B$2:$V$22,MATCH(A4,distances!$A$2:$A$22,0),MATCH(B4,distances!$B$1:$V$1,0))</f>
        <v>343</v>
      </c>
      <c r="E4" s="2">
        <f>INDEX(param!$L$2:$L$6,MATCH(Table4[[#This Row],[Moda]],param!$A$2:$A$6,0))</f>
        <v>10000</v>
      </c>
      <c r="F4" s="2">
        <f>INDEX(param!$M$2:$M$6,MATCH(Table4[[#This Row],[Moda]],param!$A$2:$A$6,0))+(INDEX(param!$N$2:$N$6,MATCH(Table4[[#This Row],[Moda]],param!$A$2:$A$6,0))*Table4[[#This Row],[jarak]])</f>
        <v>40686000</v>
      </c>
      <c r="G4">
        <f>INDEX(param!$K$2:$K$6,MATCH(Table4[[#This Row],[Moda]],param!$A$2:$A$6,0))</f>
        <v>28</v>
      </c>
      <c r="H4">
        <f>IF(Table4[[#This Row],[Asal]]="A",INDEX(Table3[limit_jakarta],MATCH(Table4[[#This Row],[Moda]],param!$A$2:$A$6,0)),INDEX(Table3[limit_non_jakarta],MATCH(Table4[[#This Row],[Moda]],param!$A$2:$A$6,0)))</f>
        <v>2</v>
      </c>
    </row>
    <row r="5" spans="1:8" x14ac:dyDescent="0.25">
      <c r="A5" t="s">
        <v>13</v>
      </c>
      <c r="B5" t="s">
        <v>18</v>
      </c>
      <c r="C5" t="s">
        <v>48</v>
      </c>
      <c r="D5">
        <f>INDEX(distances!$B$2:$V$22,MATCH(A5,distances!$A$2:$A$22,0),MATCH(B5,distances!$B$1:$V$1,0))</f>
        <v>361</v>
      </c>
      <c r="E5" s="2">
        <f>INDEX(param!$L$2:$L$6,MATCH(Table4[[#This Row],[Moda]],param!$A$2:$A$6,0))</f>
        <v>10000</v>
      </c>
      <c r="F5" s="2">
        <f>INDEX(param!$M$2:$M$6,MATCH(Table4[[#This Row],[Moda]],param!$A$2:$A$6,0))+(INDEX(param!$N$2:$N$6,MATCH(Table4[[#This Row],[Moda]],param!$A$2:$A$6,0))*Table4[[#This Row],[jarak]])</f>
        <v>40722000</v>
      </c>
      <c r="G5">
        <f>INDEX(param!$K$2:$K$6,MATCH(Table4[[#This Row],[Moda]],param!$A$2:$A$6,0))</f>
        <v>28</v>
      </c>
      <c r="H5">
        <f>IF(Table4[[#This Row],[Asal]]="A",INDEX(Table3[limit_jakarta],MATCH(Table4[[#This Row],[Moda]],param!$A$2:$A$6,0)),INDEX(Table3[limit_non_jakarta],MATCH(Table4[[#This Row],[Moda]],param!$A$2:$A$6,0)))</f>
        <v>2</v>
      </c>
    </row>
    <row r="6" spans="1:8" x14ac:dyDescent="0.25">
      <c r="A6" t="s">
        <v>13</v>
      </c>
      <c r="B6" t="s">
        <v>19</v>
      </c>
      <c r="C6" t="s">
        <v>48</v>
      </c>
      <c r="D6">
        <f>INDEX(distances!$B$2:$V$22,MATCH(A6,distances!$A$2:$A$22,0),MATCH(B6,distances!$B$1:$V$1,0))</f>
        <v>341</v>
      </c>
      <c r="E6" s="2">
        <f>INDEX(param!$L$2:$L$6,MATCH(Table4[[#This Row],[Moda]],param!$A$2:$A$6,0))</f>
        <v>10000</v>
      </c>
      <c r="F6" s="2">
        <f>INDEX(param!$M$2:$M$6,MATCH(Table4[[#This Row],[Moda]],param!$A$2:$A$6,0))+(INDEX(param!$N$2:$N$6,MATCH(Table4[[#This Row],[Moda]],param!$A$2:$A$6,0))*Table4[[#This Row],[jarak]])</f>
        <v>40682000</v>
      </c>
      <c r="G6">
        <f>INDEX(param!$K$2:$K$6,MATCH(Table4[[#This Row],[Moda]],param!$A$2:$A$6,0))</f>
        <v>28</v>
      </c>
      <c r="H6">
        <f>IF(Table4[[#This Row],[Asal]]="A",INDEX(Table3[limit_jakarta],MATCH(Table4[[#This Row],[Moda]],param!$A$2:$A$6,0)),INDEX(Table3[limit_non_jakarta],MATCH(Table4[[#This Row],[Moda]],param!$A$2:$A$6,0)))</f>
        <v>2</v>
      </c>
    </row>
    <row r="7" spans="1:8" x14ac:dyDescent="0.25">
      <c r="A7" t="s">
        <v>13</v>
      </c>
      <c r="B7" t="s">
        <v>20</v>
      </c>
      <c r="C7" t="s">
        <v>48</v>
      </c>
      <c r="D7">
        <f>INDEX(distances!$B$2:$V$22,MATCH(A7,distances!$A$2:$A$22,0),MATCH(B7,distances!$B$1:$V$1,0))</f>
        <v>370</v>
      </c>
      <c r="E7" s="2">
        <f>INDEX(param!$L$2:$L$6,MATCH(Table4[[#This Row],[Moda]],param!$A$2:$A$6,0))</f>
        <v>10000</v>
      </c>
      <c r="F7" s="2">
        <f>INDEX(param!$M$2:$M$6,MATCH(Table4[[#This Row],[Moda]],param!$A$2:$A$6,0))+(INDEX(param!$N$2:$N$6,MATCH(Table4[[#This Row],[Moda]],param!$A$2:$A$6,0))*Table4[[#This Row],[jarak]])</f>
        <v>40740000</v>
      </c>
      <c r="G7">
        <f>INDEX(param!$K$2:$K$6,MATCH(Table4[[#This Row],[Moda]],param!$A$2:$A$6,0))</f>
        <v>28</v>
      </c>
      <c r="H7">
        <f>IF(Table4[[#This Row],[Asal]]="A",INDEX(Table3[limit_jakarta],MATCH(Table4[[#This Row],[Moda]],param!$A$2:$A$6,0)),INDEX(Table3[limit_non_jakarta],MATCH(Table4[[#This Row],[Moda]],param!$A$2:$A$6,0)))</f>
        <v>2</v>
      </c>
    </row>
    <row r="8" spans="1:8" x14ac:dyDescent="0.25">
      <c r="A8" t="s">
        <v>13</v>
      </c>
      <c r="B8" t="s">
        <v>21</v>
      </c>
      <c r="C8" t="s">
        <v>48</v>
      </c>
      <c r="D8">
        <f>INDEX(distances!$B$2:$V$22,MATCH(A8,distances!$A$2:$A$22,0),MATCH(B8,distances!$B$1:$V$1,0))</f>
        <v>115</v>
      </c>
      <c r="E8" s="2">
        <f>INDEX(param!$L$2:$L$6,MATCH(Table4[[#This Row],[Moda]],param!$A$2:$A$6,0))</f>
        <v>10000</v>
      </c>
      <c r="F8" s="2">
        <f>INDEX(param!$M$2:$M$6,MATCH(Table4[[#This Row],[Moda]],param!$A$2:$A$6,0))+(INDEX(param!$N$2:$N$6,MATCH(Table4[[#This Row],[Moda]],param!$A$2:$A$6,0))*Table4[[#This Row],[jarak]])</f>
        <v>40230000</v>
      </c>
      <c r="G8">
        <f>INDEX(param!$K$2:$K$6,MATCH(Table4[[#This Row],[Moda]],param!$A$2:$A$6,0))</f>
        <v>28</v>
      </c>
      <c r="H8">
        <f>IF(Table4[[#This Row],[Asal]]="A",INDEX(Table3[limit_jakarta],MATCH(Table4[[#This Row],[Moda]],param!$A$2:$A$6,0)),INDEX(Table3[limit_non_jakarta],MATCH(Table4[[#This Row],[Moda]],param!$A$2:$A$6,0)))</f>
        <v>2</v>
      </c>
    </row>
    <row r="9" spans="1:8" x14ac:dyDescent="0.25">
      <c r="A9" t="s">
        <v>13</v>
      </c>
      <c r="B9" t="s">
        <v>22</v>
      </c>
      <c r="C9" t="s">
        <v>48</v>
      </c>
      <c r="D9">
        <f>INDEX(distances!$B$2:$V$22,MATCH(A9,distances!$A$2:$A$22,0),MATCH(B9,distances!$B$1:$V$1,0))</f>
        <v>392</v>
      </c>
      <c r="E9" s="2">
        <f>INDEX(param!$L$2:$L$6,MATCH(Table4[[#This Row],[Moda]],param!$A$2:$A$6,0))</f>
        <v>10000</v>
      </c>
      <c r="F9" s="2">
        <f>INDEX(param!$M$2:$M$6,MATCH(Table4[[#This Row],[Moda]],param!$A$2:$A$6,0))+(INDEX(param!$N$2:$N$6,MATCH(Table4[[#This Row],[Moda]],param!$A$2:$A$6,0))*Table4[[#This Row],[jarak]])</f>
        <v>40784000</v>
      </c>
      <c r="G9">
        <f>INDEX(param!$K$2:$K$6,MATCH(Table4[[#This Row],[Moda]],param!$A$2:$A$6,0))</f>
        <v>28</v>
      </c>
      <c r="H9">
        <f>IF(Table4[[#This Row],[Asal]]="A",INDEX(Table3[limit_jakarta],MATCH(Table4[[#This Row],[Moda]],param!$A$2:$A$6,0)),INDEX(Table3[limit_non_jakarta],MATCH(Table4[[#This Row],[Moda]],param!$A$2:$A$6,0)))</f>
        <v>2</v>
      </c>
    </row>
    <row r="10" spans="1:8" x14ac:dyDescent="0.25">
      <c r="A10" t="s">
        <v>13</v>
      </c>
      <c r="B10" t="s">
        <v>23</v>
      </c>
      <c r="C10" t="s">
        <v>48</v>
      </c>
      <c r="D10">
        <f>INDEX(distances!$B$2:$V$22,MATCH(A10,distances!$A$2:$A$22,0),MATCH(B10,distances!$B$1:$V$1,0))</f>
        <v>400</v>
      </c>
      <c r="E10" s="2">
        <f>INDEX(param!$L$2:$L$6,MATCH(Table4[[#This Row],[Moda]],param!$A$2:$A$6,0))</f>
        <v>10000</v>
      </c>
      <c r="F10" s="2">
        <f>INDEX(param!$M$2:$M$6,MATCH(Table4[[#This Row],[Moda]],param!$A$2:$A$6,0))+(INDEX(param!$N$2:$N$6,MATCH(Table4[[#This Row],[Moda]],param!$A$2:$A$6,0))*Table4[[#This Row],[jarak]])</f>
        <v>40800000</v>
      </c>
      <c r="G10">
        <f>INDEX(param!$K$2:$K$6,MATCH(Table4[[#This Row],[Moda]],param!$A$2:$A$6,0))</f>
        <v>28</v>
      </c>
      <c r="H10">
        <f>IF(Table4[[#This Row],[Asal]]="A",INDEX(Table3[limit_jakarta],MATCH(Table4[[#This Row],[Moda]],param!$A$2:$A$6,0)),INDEX(Table3[limit_non_jakarta],MATCH(Table4[[#This Row],[Moda]],param!$A$2:$A$6,0)))</f>
        <v>2</v>
      </c>
    </row>
    <row r="11" spans="1:8" x14ac:dyDescent="0.25">
      <c r="A11" t="s">
        <v>13</v>
      </c>
      <c r="B11" t="s">
        <v>24</v>
      </c>
      <c r="C11" t="s">
        <v>48</v>
      </c>
      <c r="D11">
        <f>INDEX(distances!$B$2:$V$22,MATCH(A11,distances!$A$2:$A$22,0),MATCH(B11,distances!$B$1:$V$1,0))</f>
        <v>79</v>
      </c>
      <c r="E11" s="2">
        <f>INDEX(param!$L$2:$L$6,MATCH(Table4[[#This Row],[Moda]],param!$A$2:$A$6,0))</f>
        <v>10000</v>
      </c>
      <c r="F11" s="2">
        <f>INDEX(param!$M$2:$M$6,MATCH(Table4[[#This Row],[Moda]],param!$A$2:$A$6,0))+(INDEX(param!$N$2:$N$6,MATCH(Table4[[#This Row],[Moda]],param!$A$2:$A$6,0))*Table4[[#This Row],[jarak]])</f>
        <v>40158000</v>
      </c>
      <c r="G11">
        <f>INDEX(param!$K$2:$K$6,MATCH(Table4[[#This Row],[Moda]],param!$A$2:$A$6,0))</f>
        <v>28</v>
      </c>
      <c r="H11">
        <f>IF(Table4[[#This Row],[Asal]]="A",INDEX(Table3[limit_jakarta],MATCH(Table4[[#This Row],[Moda]],param!$A$2:$A$6,0)),INDEX(Table3[limit_non_jakarta],MATCH(Table4[[#This Row],[Moda]],param!$A$2:$A$6,0)))</f>
        <v>2</v>
      </c>
    </row>
    <row r="12" spans="1:8" x14ac:dyDescent="0.25">
      <c r="A12" t="s">
        <v>13</v>
      </c>
      <c r="B12" t="s">
        <v>25</v>
      </c>
      <c r="C12" t="s">
        <v>48</v>
      </c>
      <c r="D12">
        <f>INDEX(distances!$B$2:$V$22,MATCH(A12,distances!$A$2:$A$22,0),MATCH(B12,distances!$B$1:$V$1,0))</f>
        <v>266</v>
      </c>
      <c r="E12" s="2">
        <f>INDEX(param!$L$2:$L$6,MATCH(Table4[[#This Row],[Moda]],param!$A$2:$A$6,0))</f>
        <v>10000</v>
      </c>
      <c r="F12" s="2">
        <f>INDEX(param!$M$2:$M$6,MATCH(Table4[[#This Row],[Moda]],param!$A$2:$A$6,0))+(INDEX(param!$N$2:$N$6,MATCH(Table4[[#This Row],[Moda]],param!$A$2:$A$6,0))*Table4[[#This Row],[jarak]])</f>
        <v>40532000</v>
      </c>
      <c r="G12">
        <f>INDEX(param!$K$2:$K$6,MATCH(Table4[[#This Row],[Moda]],param!$A$2:$A$6,0))</f>
        <v>28</v>
      </c>
      <c r="H12">
        <f>IF(Table4[[#This Row],[Asal]]="A",INDEX(Table3[limit_jakarta],MATCH(Table4[[#This Row],[Moda]],param!$A$2:$A$6,0)),INDEX(Table3[limit_non_jakarta],MATCH(Table4[[#This Row],[Moda]],param!$A$2:$A$6,0)))</f>
        <v>2</v>
      </c>
    </row>
    <row r="13" spans="1:8" x14ac:dyDescent="0.25">
      <c r="A13" t="s">
        <v>13</v>
      </c>
      <c r="B13" t="s">
        <v>26</v>
      </c>
      <c r="C13" t="s">
        <v>48</v>
      </c>
      <c r="D13">
        <f>INDEX(distances!$B$2:$V$22,MATCH(A13,distances!$A$2:$A$22,0),MATCH(B13,distances!$B$1:$V$1,0))</f>
        <v>292</v>
      </c>
      <c r="E13" s="2">
        <f>INDEX(param!$L$2:$L$6,MATCH(Table4[[#This Row],[Moda]],param!$A$2:$A$6,0))</f>
        <v>10000</v>
      </c>
      <c r="F13" s="2">
        <f>INDEX(param!$M$2:$M$6,MATCH(Table4[[#This Row],[Moda]],param!$A$2:$A$6,0))+(INDEX(param!$N$2:$N$6,MATCH(Table4[[#This Row],[Moda]],param!$A$2:$A$6,0))*Table4[[#This Row],[jarak]])</f>
        <v>40584000</v>
      </c>
      <c r="G13">
        <f>INDEX(param!$K$2:$K$6,MATCH(Table4[[#This Row],[Moda]],param!$A$2:$A$6,0))</f>
        <v>28</v>
      </c>
      <c r="H13">
        <f>IF(Table4[[#This Row],[Asal]]="A",INDEX(Table3[limit_jakarta],MATCH(Table4[[#This Row],[Moda]],param!$A$2:$A$6,0)),INDEX(Table3[limit_non_jakarta],MATCH(Table4[[#This Row],[Moda]],param!$A$2:$A$6,0)))</f>
        <v>2</v>
      </c>
    </row>
    <row r="14" spans="1:8" x14ac:dyDescent="0.25">
      <c r="A14" t="s">
        <v>13</v>
      </c>
      <c r="B14" t="s">
        <v>27</v>
      </c>
      <c r="C14" t="s">
        <v>48</v>
      </c>
      <c r="D14">
        <f>INDEX(distances!$B$2:$V$22,MATCH(A14,distances!$A$2:$A$22,0),MATCH(B14,distances!$B$1:$V$1,0))</f>
        <v>245</v>
      </c>
      <c r="E14" s="2">
        <f>INDEX(param!$L$2:$L$6,MATCH(Table4[[#This Row],[Moda]],param!$A$2:$A$6,0))</f>
        <v>10000</v>
      </c>
      <c r="F14" s="2">
        <f>INDEX(param!$M$2:$M$6,MATCH(Table4[[#This Row],[Moda]],param!$A$2:$A$6,0))+(INDEX(param!$N$2:$N$6,MATCH(Table4[[#This Row],[Moda]],param!$A$2:$A$6,0))*Table4[[#This Row],[jarak]])</f>
        <v>40490000</v>
      </c>
      <c r="G14">
        <f>INDEX(param!$K$2:$K$6,MATCH(Table4[[#This Row],[Moda]],param!$A$2:$A$6,0))</f>
        <v>28</v>
      </c>
      <c r="H14">
        <f>IF(Table4[[#This Row],[Asal]]="A",INDEX(Table3[limit_jakarta],MATCH(Table4[[#This Row],[Moda]],param!$A$2:$A$6,0)),INDEX(Table3[limit_non_jakarta],MATCH(Table4[[#This Row],[Moda]],param!$A$2:$A$6,0)))</f>
        <v>2</v>
      </c>
    </row>
    <row r="15" spans="1:8" x14ac:dyDescent="0.25">
      <c r="A15" t="s">
        <v>13</v>
      </c>
      <c r="B15" t="s">
        <v>28</v>
      </c>
      <c r="C15" t="s">
        <v>48</v>
      </c>
      <c r="D15">
        <f>INDEX(distances!$B$2:$V$22,MATCH(A15,distances!$A$2:$A$22,0),MATCH(B15,distances!$B$1:$V$1,0))</f>
        <v>355</v>
      </c>
      <c r="E15" s="2">
        <f>INDEX(param!$L$2:$L$6,MATCH(Table4[[#This Row],[Moda]],param!$A$2:$A$6,0))</f>
        <v>10000</v>
      </c>
      <c r="F15" s="2">
        <f>INDEX(param!$M$2:$M$6,MATCH(Table4[[#This Row],[Moda]],param!$A$2:$A$6,0))+(INDEX(param!$N$2:$N$6,MATCH(Table4[[#This Row],[Moda]],param!$A$2:$A$6,0))*Table4[[#This Row],[jarak]])</f>
        <v>40710000</v>
      </c>
      <c r="G15">
        <f>INDEX(param!$K$2:$K$6,MATCH(Table4[[#This Row],[Moda]],param!$A$2:$A$6,0))</f>
        <v>28</v>
      </c>
      <c r="H15">
        <f>IF(Table4[[#This Row],[Asal]]="A",INDEX(Table3[limit_jakarta],MATCH(Table4[[#This Row],[Moda]],param!$A$2:$A$6,0)),INDEX(Table3[limit_non_jakarta],MATCH(Table4[[#This Row],[Moda]],param!$A$2:$A$6,0)))</f>
        <v>2</v>
      </c>
    </row>
    <row r="16" spans="1:8" x14ac:dyDescent="0.25">
      <c r="A16" t="s">
        <v>13</v>
      </c>
      <c r="B16" t="s">
        <v>29</v>
      </c>
      <c r="C16" t="s">
        <v>48</v>
      </c>
      <c r="D16">
        <f>INDEX(distances!$B$2:$V$22,MATCH(A16,distances!$A$2:$A$22,0),MATCH(B16,distances!$B$1:$V$1,0))</f>
        <v>431</v>
      </c>
      <c r="E16" s="2">
        <f>INDEX(param!$L$2:$L$6,MATCH(Table4[[#This Row],[Moda]],param!$A$2:$A$6,0))</f>
        <v>10000</v>
      </c>
      <c r="F16" s="2">
        <f>INDEX(param!$M$2:$M$6,MATCH(Table4[[#This Row],[Moda]],param!$A$2:$A$6,0))+(INDEX(param!$N$2:$N$6,MATCH(Table4[[#This Row],[Moda]],param!$A$2:$A$6,0))*Table4[[#This Row],[jarak]])</f>
        <v>40862000</v>
      </c>
      <c r="G16">
        <f>INDEX(param!$K$2:$K$6,MATCH(Table4[[#This Row],[Moda]],param!$A$2:$A$6,0))</f>
        <v>28</v>
      </c>
      <c r="H16">
        <f>IF(Table4[[#This Row],[Asal]]="A",INDEX(Table3[limit_jakarta],MATCH(Table4[[#This Row],[Moda]],param!$A$2:$A$6,0)),INDEX(Table3[limit_non_jakarta],MATCH(Table4[[#This Row],[Moda]],param!$A$2:$A$6,0)))</f>
        <v>2</v>
      </c>
    </row>
    <row r="17" spans="1:8" x14ac:dyDescent="0.25">
      <c r="A17" t="s">
        <v>13</v>
      </c>
      <c r="B17" t="s">
        <v>9</v>
      </c>
      <c r="C17" t="s">
        <v>48</v>
      </c>
      <c r="D17">
        <f>INDEX(distances!$B$2:$V$22,MATCH(A17,distances!$A$2:$A$22,0),MATCH(B17,distances!$B$1:$V$1,0))</f>
        <v>265</v>
      </c>
      <c r="E17" s="2">
        <f>INDEX(param!$L$2:$L$6,MATCH(Table4[[#This Row],[Moda]],param!$A$2:$A$6,0))</f>
        <v>10000</v>
      </c>
      <c r="F17" s="2">
        <f>INDEX(param!$M$2:$M$6,MATCH(Table4[[#This Row],[Moda]],param!$A$2:$A$6,0))+(INDEX(param!$N$2:$N$6,MATCH(Table4[[#This Row],[Moda]],param!$A$2:$A$6,0))*Table4[[#This Row],[jarak]])</f>
        <v>40530000</v>
      </c>
      <c r="G17">
        <f>INDEX(param!$K$2:$K$6,MATCH(Table4[[#This Row],[Moda]],param!$A$2:$A$6,0))</f>
        <v>28</v>
      </c>
      <c r="H17">
        <f>IF(Table4[[#This Row],[Asal]]="A",INDEX(Table3[limit_jakarta],MATCH(Table4[[#This Row],[Moda]],param!$A$2:$A$6,0)),INDEX(Table3[limit_non_jakarta],MATCH(Table4[[#This Row],[Moda]],param!$A$2:$A$6,0)))</f>
        <v>2</v>
      </c>
    </row>
    <row r="18" spans="1:8" x14ac:dyDescent="0.25">
      <c r="A18" t="s">
        <v>13</v>
      </c>
      <c r="B18" t="s">
        <v>30</v>
      </c>
      <c r="C18" t="s">
        <v>48</v>
      </c>
      <c r="D18">
        <f>INDEX(distances!$B$2:$V$22,MATCH(A18,distances!$A$2:$A$22,0),MATCH(B18,distances!$B$1:$V$1,0))</f>
        <v>194</v>
      </c>
      <c r="E18" s="2">
        <f>INDEX(param!$L$2:$L$6,MATCH(Table4[[#This Row],[Moda]],param!$A$2:$A$6,0))</f>
        <v>10000</v>
      </c>
      <c r="F18" s="2">
        <f>INDEX(param!$M$2:$M$6,MATCH(Table4[[#This Row],[Moda]],param!$A$2:$A$6,0))+(INDEX(param!$N$2:$N$6,MATCH(Table4[[#This Row],[Moda]],param!$A$2:$A$6,0))*Table4[[#This Row],[jarak]])</f>
        <v>40388000</v>
      </c>
      <c r="G18">
        <f>INDEX(param!$K$2:$K$6,MATCH(Table4[[#This Row],[Moda]],param!$A$2:$A$6,0))</f>
        <v>28</v>
      </c>
      <c r="H18">
        <f>IF(Table4[[#This Row],[Asal]]="A",INDEX(Table3[limit_jakarta],MATCH(Table4[[#This Row],[Moda]],param!$A$2:$A$6,0)),INDEX(Table3[limit_non_jakarta],MATCH(Table4[[#This Row],[Moda]],param!$A$2:$A$6,0)))</f>
        <v>2</v>
      </c>
    </row>
    <row r="19" spans="1:8" x14ac:dyDescent="0.25">
      <c r="A19" t="s">
        <v>13</v>
      </c>
      <c r="B19" t="s">
        <v>31</v>
      </c>
      <c r="C19" t="s">
        <v>48</v>
      </c>
      <c r="D19">
        <f>INDEX(distances!$B$2:$V$22,MATCH(A19,distances!$A$2:$A$22,0),MATCH(B19,distances!$B$1:$V$1,0))</f>
        <v>95</v>
      </c>
      <c r="E19" s="2">
        <f>INDEX(param!$L$2:$L$6,MATCH(Table4[[#This Row],[Moda]],param!$A$2:$A$6,0))</f>
        <v>10000</v>
      </c>
      <c r="F19" s="2">
        <f>INDEX(param!$M$2:$M$6,MATCH(Table4[[#This Row],[Moda]],param!$A$2:$A$6,0))+(INDEX(param!$N$2:$N$6,MATCH(Table4[[#This Row],[Moda]],param!$A$2:$A$6,0))*Table4[[#This Row],[jarak]])</f>
        <v>40190000</v>
      </c>
      <c r="G19">
        <f>INDEX(param!$K$2:$K$6,MATCH(Table4[[#This Row],[Moda]],param!$A$2:$A$6,0))</f>
        <v>28</v>
      </c>
      <c r="H19">
        <f>IF(Table4[[#This Row],[Asal]]="A",INDEX(Table3[limit_jakarta],MATCH(Table4[[#This Row],[Moda]],param!$A$2:$A$6,0)),INDEX(Table3[limit_non_jakarta],MATCH(Table4[[#This Row],[Moda]],param!$A$2:$A$6,0)))</f>
        <v>2</v>
      </c>
    </row>
    <row r="20" spans="1:8" x14ac:dyDescent="0.25">
      <c r="A20" t="s">
        <v>13</v>
      </c>
      <c r="B20" t="s">
        <v>10</v>
      </c>
      <c r="C20" t="s">
        <v>48</v>
      </c>
      <c r="D20">
        <f>INDEX(distances!$B$2:$V$22,MATCH(A20,distances!$A$2:$A$22,0),MATCH(B20,distances!$B$1:$V$1,0))</f>
        <v>92</v>
      </c>
      <c r="E20" s="2">
        <f>INDEX(param!$L$2:$L$6,MATCH(Table4[[#This Row],[Moda]],param!$A$2:$A$6,0))</f>
        <v>10000</v>
      </c>
      <c r="F20" s="2">
        <f>INDEX(param!$M$2:$M$6,MATCH(Table4[[#This Row],[Moda]],param!$A$2:$A$6,0))+(INDEX(param!$N$2:$N$6,MATCH(Table4[[#This Row],[Moda]],param!$A$2:$A$6,0))*Table4[[#This Row],[jarak]])</f>
        <v>40184000</v>
      </c>
      <c r="G20">
        <f>INDEX(param!$K$2:$K$6,MATCH(Table4[[#This Row],[Moda]],param!$A$2:$A$6,0))</f>
        <v>28</v>
      </c>
      <c r="H20">
        <f>IF(Table4[[#This Row],[Asal]]="A",INDEX(Table3[limit_jakarta],MATCH(Table4[[#This Row],[Moda]],param!$A$2:$A$6,0)),INDEX(Table3[limit_non_jakarta],MATCH(Table4[[#This Row],[Moda]],param!$A$2:$A$6,0)))</f>
        <v>2</v>
      </c>
    </row>
    <row r="21" spans="1:8" x14ac:dyDescent="0.25">
      <c r="A21" t="s">
        <v>13</v>
      </c>
      <c r="B21" t="s">
        <v>32</v>
      </c>
      <c r="C21" t="s">
        <v>48</v>
      </c>
      <c r="D21">
        <f>INDEX(distances!$B$2:$V$22,MATCH(A21,distances!$A$2:$A$22,0),MATCH(B21,distances!$B$1:$V$1,0))</f>
        <v>348</v>
      </c>
      <c r="E21" s="2">
        <f>INDEX(param!$L$2:$L$6,MATCH(Table4[[#This Row],[Moda]],param!$A$2:$A$6,0))</f>
        <v>10000</v>
      </c>
      <c r="F21" s="2">
        <f>INDEX(param!$M$2:$M$6,MATCH(Table4[[#This Row],[Moda]],param!$A$2:$A$6,0))+(INDEX(param!$N$2:$N$6,MATCH(Table4[[#This Row],[Moda]],param!$A$2:$A$6,0))*Table4[[#This Row],[jarak]])</f>
        <v>40696000</v>
      </c>
      <c r="G21">
        <f>INDEX(param!$K$2:$K$6,MATCH(Table4[[#This Row],[Moda]],param!$A$2:$A$6,0))</f>
        <v>28</v>
      </c>
      <c r="H21">
        <f>IF(Table4[[#This Row],[Asal]]="A",INDEX(Table3[limit_jakarta],MATCH(Table4[[#This Row],[Moda]],param!$A$2:$A$6,0)),INDEX(Table3[limit_non_jakarta],MATCH(Table4[[#This Row],[Moda]],param!$A$2:$A$6,0)))</f>
        <v>2</v>
      </c>
    </row>
    <row r="22" spans="1:8" x14ac:dyDescent="0.25">
      <c r="A22" t="s">
        <v>13</v>
      </c>
      <c r="B22" t="s">
        <v>15</v>
      </c>
      <c r="C22" t="s">
        <v>50</v>
      </c>
      <c r="D22">
        <f>INDEX(distances!$B$2:$V$22,MATCH(A22,distances!$A$2:$A$22,0),MATCH(B22,distances!$B$1:$V$1,0))</f>
        <v>371</v>
      </c>
      <c r="E22" s="2">
        <f>INDEX(param!$L$2:$L$6,MATCH(Table4[[#This Row],[Moda]],param!$A$2:$A$6,0))</f>
        <v>90000</v>
      </c>
      <c r="F22" s="2">
        <f>INDEX(param!$M$2:$M$6,MATCH(Table4[[#This Row],[Moda]],param!$A$2:$A$6,0))+(INDEX(param!$N$2:$N$6,MATCH(Table4[[#This Row],[Moda]],param!$A$2:$A$6,0))*Table4[[#This Row],[jarak]])</f>
        <v>59000000</v>
      </c>
      <c r="G22">
        <f>INDEX(param!$K$2:$K$6,MATCH(Table4[[#This Row],[Moda]],param!$A$2:$A$6,0))</f>
        <v>300</v>
      </c>
      <c r="H22">
        <f>IF(Table4[[#This Row],[Asal]]="A",INDEX(Table3[limit_jakarta],MATCH(Table4[[#This Row],[Moda]],param!$A$2:$A$6,0)),INDEX(Table3[limit_non_jakarta],MATCH(Table4[[#This Row],[Moda]],param!$A$2:$A$6,0)))</f>
        <v>2</v>
      </c>
    </row>
    <row r="23" spans="1:8" x14ac:dyDescent="0.25">
      <c r="A23" t="s">
        <v>13</v>
      </c>
      <c r="B23" t="s">
        <v>16</v>
      </c>
      <c r="C23" t="s">
        <v>50</v>
      </c>
      <c r="D23">
        <f>INDEX(distances!$B$2:$V$22,MATCH(A23,distances!$A$2:$A$22,0),MATCH(B23,distances!$B$1:$V$1,0))</f>
        <v>401</v>
      </c>
      <c r="E23" s="2">
        <f>INDEX(param!$L$2:$L$6,MATCH(Table4[[#This Row],[Moda]],param!$A$2:$A$6,0))</f>
        <v>90000</v>
      </c>
      <c r="F23" s="2">
        <f>INDEX(param!$M$2:$M$6,MATCH(Table4[[#This Row],[Moda]],param!$A$2:$A$6,0))+(INDEX(param!$N$2:$N$6,MATCH(Table4[[#This Row],[Moda]],param!$A$2:$A$6,0))*Table4[[#This Row],[jarak]])</f>
        <v>59000000</v>
      </c>
      <c r="G23">
        <f>INDEX(param!$K$2:$K$6,MATCH(Table4[[#This Row],[Moda]],param!$A$2:$A$6,0))</f>
        <v>300</v>
      </c>
      <c r="H23">
        <f>IF(Table4[[#This Row],[Asal]]="A",INDEX(Table3[limit_jakarta],MATCH(Table4[[#This Row],[Moda]],param!$A$2:$A$6,0)),INDEX(Table3[limit_non_jakarta],MATCH(Table4[[#This Row],[Moda]],param!$A$2:$A$6,0)))</f>
        <v>2</v>
      </c>
    </row>
    <row r="24" spans="1:8" x14ac:dyDescent="0.25">
      <c r="A24" t="s">
        <v>13</v>
      </c>
      <c r="B24" t="s">
        <v>17</v>
      </c>
      <c r="C24" t="s">
        <v>50</v>
      </c>
      <c r="D24">
        <f>INDEX(distances!$B$2:$V$22,MATCH(A24,distances!$A$2:$A$22,0),MATCH(B24,distances!$B$1:$V$1,0))</f>
        <v>343</v>
      </c>
      <c r="E24" s="2">
        <f>INDEX(param!$L$2:$L$6,MATCH(Table4[[#This Row],[Moda]],param!$A$2:$A$6,0))</f>
        <v>90000</v>
      </c>
      <c r="F24" s="2">
        <f>INDEX(param!$M$2:$M$6,MATCH(Table4[[#This Row],[Moda]],param!$A$2:$A$6,0))+(INDEX(param!$N$2:$N$6,MATCH(Table4[[#This Row],[Moda]],param!$A$2:$A$6,0))*Table4[[#This Row],[jarak]])</f>
        <v>59000000</v>
      </c>
      <c r="G24">
        <f>INDEX(param!$K$2:$K$6,MATCH(Table4[[#This Row],[Moda]],param!$A$2:$A$6,0))</f>
        <v>300</v>
      </c>
      <c r="H24">
        <f>IF(Table4[[#This Row],[Asal]]="A",INDEX(Table3[limit_jakarta],MATCH(Table4[[#This Row],[Moda]],param!$A$2:$A$6,0)),INDEX(Table3[limit_non_jakarta],MATCH(Table4[[#This Row],[Moda]],param!$A$2:$A$6,0)))</f>
        <v>2</v>
      </c>
    </row>
    <row r="25" spans="1:8" x14ac:dyDescent="0.25">
      <c r="A25" t="s">
        <v>13</v>
      </c>
      <c r="B25" t="s">
        <v>18</v>
      </c>
      <c r="C25" t="s">
        <v>50</v>
      </c>
      <c r="D25">
        <f>INDEX(distances!$B$2:$V$22,MATCH(A25,distances!$A$2:$A$22,0),MATCH(B25,distances!$B$1:$V$1,0))</f>
        <v>361</v>
      </c>
      <c r="E25" s="2">
        <f>INDEX(param!$L$2:$L$6,MATCH(Table4[[#This Row],[Moda]],param!$A$2:$A$6,0))</f>
        <v>90000</v>
      </c>
      <c r="F25" s="2">
        <f>INDEX(param!$M$2:$M$6,MATCH(Table4[[#This Row],[Moda]],param!$A$2:$A$6,0))+(INDEX(param!$N$2:$N$6,MATCH(Table4[[#This Row],[Moda]],param!$A$2:$A$6,0))*Table4[[#This Row],[jarak]])</f>
        <v>59000000</v>
      </c>
      <c r="G25">
        <f>INDEX(param!$K$2:$K$6,MATCH(Table4[[#This Row],[Moda]],param!$A$2:$A$6,0))</f>
        <v>300</v>
      </c>
      <c r="H25">
        <f>IF(Table4[[#This Row],[Asal]]="A",INDEX(Table3[limit_jakarta],MATCH(Table4[[#This Row],[Moda]],param!$A$2:$A$6,0)),INDEX(Table3[limit_non_jakarta],MATCH(Table4[[#This Row],[Moda]],param!$A$2:$A$6,0)))</f>
        <v>2</v>
      </c>
    </row>
    <row r="26" spans="1:8" x14ac:dyDescent="0.25">
      <c r="A26" t="s">
        <v>13</v>
      </c>
      <c r="B26" t="s">
        <v>19</v>
      </c>
      <c r="C26" t="s">
        <v>50</v>
      </c>
      <c r="D26">
        <f>INDEX(distances!$B$2:$V$22,MATCH(A26,distances!$A$2:$A$22,0),MATCH(B26,distances!$B$1:$V$1,0))</f>
        <v>341</v>
      </c>
      <c r="E26" s="2">
        <f>INDEX(param!$L$2:$L$6,MATCH(Table4[[#This Row],[Moda]],param!$A$2:$A$6,0))</f>
        <v>90000</v>
      </c>
      <c r="F26" s="2">
        <f>INDEX(param!$M$2:$M$6,MATCH(Table4[[#This Row],[Moda]],param!$A$2:$A$6,0))+(INDEX(param!$N$2:$N$6,MATCH(Table4[[#This Row],[Moda]],param!$A$2:$A$6,0))*Table4[[#This Row],[jarak]])</f>
        <v>59000000</v>
      </c>
      <c r="G26">
        <f>INDEX(param!$K$2:$K$6,MATCH(Table4[[#This Row],[Moda]],param!$A$2:$A$6,0))</f>
        <v>300</v>
      </c>
      <c r="H26">
        <f>IF(Table4[[#This Row],[Asal]]="A",INDEX(Table3[limit_jakarta],MATCH(Table4[[#This Row],[Moda]],param!$A$2:$A$6,0)),INDEX(Table3[limit_non_jakarta],MATCH(Table4[[#This Row],[Moda]],param!$A$2:$A$6,0)))</f>
        <v>2</v>
      </c>
    </row>
    <row r="27" spans="1:8" x14ac:dyDescent="0.25">
      <c r="A27" t="s">
        <v>13</v>
      </c>
      <c r="B27" t="s">
        <v>20</v>
      </c>
      <c r="C27" t="s">
        <v>50</v>
      </c>
      <c r="D27">
        <f>INDEX(distances!$B$2:$V$22,MATCH(A27,distances!$A$2:$A$22,0),MATCH(B27,distances!$B$1:$V$1,0))</f>
        <v>370</v>
      </c>
      <c r="E27" s="2">
        <f>INDEX(param!$L$2:$L$6,MATCH(Table4[[#This Row],[Moda]],param!$A$2:$A$6,0))</f>
        <v>90000</v>
      </c>
      <c r="F27" s="2">
        <f>INDEX(param!$M$2:$M$6,MATCH(Table4[[#This Row],[Moda]],param!$A$2:$A$6,0))+(INDEX(param!$N$2:$N$6,MATCH(Table4[[#This Row],[Moda]],param!$A$2:$A$6,0))*Table4[[#This Row],[jarak]])</f>
        <v>59000000</v>
      </c>
      <c r="G27">
        <f>INDEX(param!$K$2:$K$6,MATCH(Table4[[#This Row],[Moda]],param!$A$2:$A$6,0))</f>
        <v>300</v>
      </c>
      <c r="H27">
        <f>IF(Table4[[#This Row],[Asal]]="A",INDEX(Table3[limit_jakarta],MATCH(Table4[[#This Row],[Moda]],param!$A$2:$A$6,0)),INDEX(Table3[limit_non_jakarta],MATCH(Table4[[#This Row],[Moda]],param!$A$2:$A$6,0)))</f>
        <v>2</v>
      </c>
    </row>
    <row r="28" spans="1:8" x14ac:dyDescent="0.25">
      <c r="A28" t="s">
        <v>13</v>
      </c>
      <c r="B28" t="s">
        <v>21</v>
      </c>
      <c r="C28" t="s">
        <v>50</v>
      </c>
      <c r="D28">
        <f>INDEX(distances!$B$2:$V$22,MATCH(A28,distances!$A$2:$A$22,0),MATCH(B28,distances!$B$1:$V$1,0))</f>
        <v>115</v>
      </c>
      <c r="E28" s="2">
        <f>INDEX(param!$L$2:$L$6,MATCH(Table4[[#This Row],[Moda]],param!$A$2:$A$6,0))</f>
        <v>90000</v>
      </c>
      <c r="F28" s="2">
        <f>INDEX(param!$M$2:$M$6,MATCH(Table4[[#This Row],[Moda]],param!$A$2:$A$6,0))+(INDEX(param!$N$2:$N$6,MATCH(Table4[[#This Row],[Moda]],param!$A$2:$A$6,0))*Table4[[#This Row],[jarak]])</f>
        <v>59000000</v>
      </c>
      <c r="G28">
        <f>INDEX(param!$K$2:$K$6,MATCH(Table4[[#This Row],[Moda]],param!$A$2:$A$6,0))</f>
        <v>300</v>
      </c>
      <c r="H28">
        <f>IF(Table4[[#This Row],[Asal]]="A",INDEX(Table3[limit_jakarta],MATCH(Table4[[#This Row],[Moda]],param!$A$2:$A$6,0)),INDEX(Table3[limit_non_jakarta],MATCH(Table4[[#This Row],[Moda]],param!$A$2:$A$6,0)))</f>
        <v>2</v>
      </c>
    </row>
    <row r="29" spans="1:8" x14ac:dyDescent="0.25">
      <c r="A29" t="s">
        <v>13</v>
      </c>
      <c r="B29" t="s">
        <v>22</v>
      </c>
      <c r="C29" t="s">
        <v>50</v>
      </c>
      <c r="D29">
        <f>INDEX(distances!$B$2:$V$22,MATCH(A29,distances!$A$2:$A$22,0),MATCH(B29,distances!$B$1:$V$1,0))</f>
        <v>392</v>
      </c>
      <c r="E29" s="2">
        <f>INDEX(param!$L$2:$L$6,MATCH(Table4[[#This Row],[Moda]],param!$A$2:$A$6,0))</f>
        <v>90000</v>
      </c>
      <c r="F29" s="2">
        <f>INDEX(param!$M$2:$M$6,MATCH(Table4[[#This Row],[Moda]],param!$A$2:$A$6,0))+(INDEX(param!$N$2:$N$6,MATCH(Table4[[#This Row],[Moda]],param!$A$2:$A$6,0))*Table4[[#This Row],[jarak]])</f>
        <v>59000000</v>
      </c>
      <c r="G29">
        <f>INDEX(param!$K$2:$K$6,MATCH(Table4[[#This Row],[Moda]],param!$A$2:$A$6,0))</f>
        <v>300</v>
      </c>
      <c r="H29">
        <f>IF(Table4[[#This Row],[Asal]]="A",INDEX(Table3[limit_jakarta],MATCH(Table4[[#This Row],[Moda]],param!$A$2:$A$6,0)),INDEX(Table3[limit_non_jakarta],MATCH(Table4[[#This Row],[Moda]],param!$A$2:$A$6,0)))</f>
        <v>2</v>
      </c>
    </row>
    <row r="30" spans="1:8" x14ac:dyDescent="0.25">
      <c r="A30" t="s">
        <v>13</v>
      </c>
      <c r="B30" t="s">
        <v>23</v>
      </c>
      <c r="C30" t="s">
        <v>50</v>
      </c>
      <c r="D30">
        <f>INDEX(distances!$B$2:$V$22,MATCH(A30,distances!$A$2:$A$22,0),MATCH(B30,distances!$B$1:$V$1,0))</f>
        <v>400</v>
      </c>
      <c r="E30" s="2">
        <f>INDEX(param!$L$2:$L$6,MATCH(Table4[[#This Row],[Moda]],param!$A$2:$A$6,0))</f>
        <v>90000</v>
      </c>
      <c r="F30" s="2">
        <f>INDEX(param!$M$2:$M$6,MATCH(Table4[[#This Row],[Moda]],param!$A$2:$A$6,0))+(INDEX(param!$N$2:$N$6,MATCH(Table4[[#This Row],[Moda]],param!$A$2:$A$6,0))*Table4[[#This Row],[jarak]])</f>
        <v>59000000</v>
      </c>
      <c r="G30">
        <f>INDEX(param!$K$2:$K$6,MATCH(Table4[[#This Row],[Moda]],param!$A$2:$A$6,0))</f>
        <v>300</v>
      </c>
      <c r="H30">
        <f>IF(Table4[[#This Row],[Asal]]="A",INDEX(Table3[limit_jakarta],MATCH(Table4[[#This Row],[Moda]],param!$A$2:$A$6,0)),INDEX(Table3[limit_non_jakarta],MATCH(Table4[[#This Row],[Moda]],param!$A$2:$A$6,0)))</f>
        <v>2</v>
      </c>
    </row>
    <row r="31" spans="1:8" x14ac:dyDescent="0.25">
      <c r="A31" t="s">
        <v>13</v>
      </c>
      <c r="B31" t="s">
        <v>24</v>
      </c>
      <c r="C31" t="s">
        <v>50</v>
      </c>
      <c r="D31">
        <f>INDEX(distances!$B$2:$V$22,MATCH(A31,distances!$A$2:$A$22,0),MATCH(B31,distances!$B$1:$V$1,0))</f>
        <v>79</v>
      </c>
      <c r="E31" s="2">
        <f>INDEX(param!$L$2:$L$6,MATCH(Table4[[#This Row],[Moda]],param!$A$2:$A$6,0))</f>
        <v>90000</v>
      </c>
      <c r="F31" s="2">
        <f>INDEX(param!$M$2:$M$6,MATCH(Table4[[#This Row],[Moda]],param!$A$2:$A$6,0))+(INDEX(param!$N$2:$N$6,MATCH(Table4[[#This Row],[Moda]],param!$A$2:$A$6,0))*Table4[[#This Row],[jarak]])</f>
        <v>59000000</v>
      </c>
      <c r="G31">
        <f>INDEX(param!$K$2:$K$6,MATCH(Table4[[#This Row],[Moda]],param!$A$2:$A$6,0))</f>
        <v>300</v>
      </c>
      <c r="H31">
        <f>IF(Table4[[#This Row],[Asal]]="A",INDEX(Table3[limit_jakarta],MATCH(Table4[[#This Row],[Moda]],param!$A$2:$A$6,0)),INDEX(Table3[limit_non_jakarta],MATCH(Table4[[#This Row],[Moda]],param!$A$2:$A$6,0)))</f>
        <v>2</v>
      </c>
    </row>
    <row r="32" spans="1:8" x14ac:dyDescent="0.25">
      <c r="A32" t="s">
        <v>13</v>
      </c>
      <c r="B32" t="s">
        <v>25</v>
      </c>
      <c r="C32" t="s">
        <v>50</v>
      </c>
      <c r="D32" s="1">
        <f>INDEX(distances!$B$2:$V$22,MATCH(A32,distances!$A$2:$A$22,0),MATCH(B32,distances!$B$1:$V$1,0))</f>
        <v>266</v>
      </c>
      <c r="E32" s="2">
        <f>INDEX(param!$L$2:$L$6,MATCH(Table4[[#This Row],[Moda]],param!$A$2:$A$6,0))</f>
        <v>90000</v>
      </c>
      <c r="F32" s="2">
        <f>INDEX(param!$M$2:$M$6,MATCH(Table4[[#This Row],[Moda]],param!$A$2:$A$6,0))+(INDEX(param!$N$2:$N$6,MATCH(Table4[[#This Row],[Moda]],param!$A$2:$A$6,0))*Table4[[#This Row],[jarak]])</f>
        <v>59000000</v>
      </c>
      <c r="G32" s="1">
        <f>INDEX(param!$K$2:$K$6,MATCH(Table4[[#This Row],[Moda]],param!$A$2:$A$6,0))</f>
        <v>300</v>
      </c>
      <c r="H32" s="1">
        <f>IF(Table4[[#This Row],[Asal]]="A",INDEX(Table3[limit_jakarta],MATCH(Table4[[#This Row],[Moda]],param!$A$2:$A$6,0)),INDEX(Table3[limit_non_jakarta],MATCH(Table4[[#This Row],[Moda]],param!$A$2:$A$6,0)))</f>
        <v>2</v>
      </c>
    </row>
    <row r="33" spans="1:8" x14ac:dyDescent="0.25">
      <c r="A33" t="s">
        <v>13</v>
      </c>
      <c r="B33" t="s">
        <v>26</v>
      </c>
      <c r="C33" t="s">
        <v>50</v>
      </c>
      <c r="D33" s="1">
        <f>INDEX(distances!$B$2:$V$22,MATCH(A33,distances!$A$2:$A$22,0),MATCH(B33,distances!$B$1:$V$1,0))</f>
        <v>292</v>
      </c>
      <c r="E33" s="2">
        <f>INDEX(param!$L$2:$L$6,MATCH(Table4[[#This Row],[Moda]],param!$A$2:$A$6,0))</f>
        <v>90000</v>
      </c>
      <c r="F33" s="2">
        <f>INDEX(param!$M$2:$M$6,MATCH(Table4[[#This Row],[Moda]],param!$A$2:$A$6,0))+(INDEX(param!$N$2:$N$6,MATCH(Table4[[#This Row],[Moda]],param!$A$2:$A$6,0))*Table4[[#This Row],[jarak]])</f>
        <v>59000000</v>
      </c>
      <c r="G33" s="1">
        <f>INDEX(param!$K$2:$K$6,MATCH(Table4[[#This Row],[Moda]],param!$A$2:$A$6,0))</f>
        <v>300</v>
      </c>
      <c r="H33" s="1">
        <f>IF(Table4[[#This Row],[Asal]]="A",INDEX(Table3[limit_jakarta],MATCH(Table4[[#This Row],[Moda]],param!$A$2:$A$6,0)),INDEX(Table3[limit_non_jakarta],MATCH(Table4[[#This Row],[Moda]],param!$A$2:$A$6,0)))</f>
        <v>2</v>
      </c>
    </row>
    <row r="34" spans="1:8" x14ac:dyDescent="0.25">
      <c r="A34" t="s">
        <v>13</v>
      </c>
      <c r="B34" t="s">
        <v>27</v>
      </c>
      <c r="C34" t="s">
        <v>50</v>
      </c>
      <c r="D34" s="1">
        <f>INDEX(distances!$B$2:$V$22,MATCH(A34,distances!$A$2:$A$22,0),MATCH(B34,distances!$B$1:$V$1,0))</f>
        <v>245</v>
      </c>
      <c r="E34" s="2">
        <f>INDEX(param!$L$2:$L$6,MATCH(Table4[[#This Row],[Moda]],param!$A$2:$A$6,0))</f>
        <v>90000</v>
      </c>
      <c r="F34" s="2">
        <f>INDEX(param!$M$2:$M$6,MATCH(Table4[[#This Row],[Moda]],param!$A$2:$A$6,0))+(INDEX(param!$N$2:$N$6,MATCH(Table4[[#This Row],[Moda]],param!$A$2:$A$6,0))*Table4[[#This Row],[jarak]])</f>
        <v>59000000</v>
      </c>
      <c r="G34" s="1">
        <f>INDEX(param!$K$2:$K$6,MATCH(Table4[[#This Row],[Moda]],param!$A$2:$A$6,0))</f>
        <v>300</v>
      </c>
      <c r="H34" s="1">
        <f>IF(Table4[[#This Row],[Asal]]="A",INDEX(Table3[limit_jakarta],MATCH(Table4[[#This Row],[Moda]],param!$A$2:$A$6,0)),INDEX(Table3[limit_non_jakarta],MATCH(Table4[[#This Row],[Moda]],param!$A$2:$A$6,0)))</f>
        <v>2</v>
      </c>
    </row>
    <row r="35" spans="1:8" x14ac:dyDescent="0.25">
      <c r="A35" t="s">
        <v>13</v>
      </c>
      <c r="B35" t="s">
        <v>28</v>
      </c>
      <c r="C35" t="s">
        <v>50</v>
      </c>
      <c r="D35" s="1">
        <f>INDEX(distances!$B$2:$V$22,MATCH(A35,distances!$A$2:$A$22,0),MATCH(B35,distances!$B$1:$V$1,0))</f>
        <v>355</v>
      </c>
      <c r="E35" s="2">
        <f>INDEX(param!$L$2:$L$6,MATCH(Table4[[#This Row],[Moda]],param!$A$2:$A$6,0))</f>
        <v>90000</v>
      </c>
      <c r="F35" s="2">
        <f>INDEX(param!$M$2:$M$6,MATCH(Table4[[#This Row],[Moda]],param!$A$2:$A$6,0))+(INDEX(param!$N$2:$N$6,MATCH(Table4[[#This Row],[Moda]],param!$A$2:$A$6,0))*Table4[[#This Row],[jarak]])</f>
        <v>59000000</v>
      </c>
      <c r="G35" s="1">
        <f>INDEX(param!$K$2:$K$6,MATCH(Table4[[#This Row],[Moda]],param!$A$2:$A$6,0))</f>
        <v>300</v>
      </c>
      <c r="H35" s="1">
        <f>IF(Table4[[#This Row],[Asal]]="A",INDEX(Table3[limit_jakarta],MATCH(Table4[[#This Row],[Moda]],param!$A$2:$A$6,0)),INDEX(Table3[limit_non_jakarta],MATCH(Table4[[#This Row],[Moda]],param!$A$2:$A$6,0)))</f>
        <v>2</v>
      </c>
    </row>
    <row r="36" spans="1:8" x14ac:dyDescent="0.25">
      <c r="A36" t="s">
        <v>13</v>
      </c>
      <c r="B36" t="s">
        <v>29</v>
      </c>
      <c r="C36" t="s">
        <v>50</v>
      </c>
      <c r="D36" s="1">
        <f>INDEX(distances!$B$2:$V$22,MATCH(A36,distances!$A$2:$A$22,0),MATCH(B36,distances!$B$1:$V$1,0))</f>
        <v>431</v>
      </c>
      <c r="E36" s="2">
        <f>INDEX(param!$L$2:$L$6,MATCH(Table4[[#This Row],[Moda]],param!$A$2:$A$6,0))</f>
        <v>90000</v>
      </c>
      <c r="F36" s="2">
        <f>INDEX(param!$M$2:$M$6,MATCH(Table4[[#This Row],[Moda]],param!$A$2:$A$6,0))+(INDEX(param!$N$2:$N$6,MATCH(Table4[[#This Row],[Moda]],param!$A$2:$A$6,0))*Table4[[#This Row],[jarak]])</f>
        <v>59000000</v>
      </c>
      <c r="G36" s="1">
        <f>INDEX(param!$K$2:$K$6,MATCH(Table4[[#This Row],[Moda]],param!$A$2:$A$6,0))</f>
        <v>300</v>
      </c>
      <c r="H36" s="1">
        <f>IF(Table4[[#This Row],[Asal]]="A",INDEX(Table3[limit_jakarta],MATCH(Table4[[#This Row],[Moda]],param!$A$2:$A$6,0)),INDEX(Table3[limit_non_jakarta],MATCH(Table4[[#This Row],[Moda]],param!$A$2:$A$6,0)))</f>
        <v>2</v>
      </c>
    </row>
    <row r="37" spans="1:8" x14ac:dyDescent="0.25">
      <c r="A37" t="s">
        <v>13</v>
      </c>
      <c r="B37" t="s">
        <v>9</v>
      </c>
      <c r="C37" t="s">
        <v>50</v>
      </c>
      <c r="D37" s="1">
        <f>INDEX(distances!$B$2:$V$22,MATCH(A37,distances!$A$2:$A$22,0),MATCH(B37,distances!$B$1:$V$1,0))</f>
        <v>265</v>
      </c>
      <c r="E37" s="2">
        <f>INDEX(param!$L$2:$L$6,MATCH(Table4[[#This Row],[Moda]],param!$A$2:$A$6,0))</f>
        <v>90000</v>
      </c>
      <c r="F37" s="2">
        <f>INDEX(param!$M$2:$M$6,MATCH(Table4[[#This Row],[Moda]],param!$A$2:$A$6,0))+(INDEX(param!$N$2:$N$6,MATCH(Table4[[#This Row],[Moda]],param!$A$2:$A$6,0))*Table4[[#This Row],[jarak]])</f>
        <v>59000000</v>
      </c>
      <c r="G37" s="1">
        <f>INDEX(param!$K$2:$K$6,MATCH(Table4[[#This Row],[Moda]],param!$A$2:$A$6,0))</f>
        <v>300</v>
      </c>
      <c r="H37" s="1">
        <f>IF(Table4[[#This Row],[Asal]]="A",INDEX(Table3[limit_jakarta],MATCH(Table4[[#This Row],[Moda]],param!$A$2:$A$6,0)),INDEX(Table3[limit_non_jakarta],MATCH(Table4[[#This Row],[Moda]],param!$A$2:$A$6,0)))</f>
        <v>2</v>
      </c>
    </row>
    <row r="38" spans="1:8" x14ac:dyDescent="0.25">
      <c r="A38" t="s">
        <v>13</v>
      </c>
      <c r="B38" t="s">
        <v>30</v>
      </c>
      <c r="C38" t="s">
        <v>50</v>
      </c>
      <c r="D38" s="1">
        <f>INDEX(distances!$B$2:$V$22,MATCH(A38,distances!$A$2:$A$22,0),MATCH(B38,distances!$B$1:$V$1,0))</f>
        <v>194</v>
      </c>
      <c r="E38" s="2">
        <f>INDEX(param!$L$2:$L$6,MATCH(Table4[[#This Row],[Moda]],param!$A$2:$A$6,0))</f>
        <v>90000</v>
      </c>
      <c r="F38" s="2">
        <f>INDEX(param!$M$2:$M$6,MATCH(Table4[[#This Row],[Moda]],param!$A$2:$A$6,0))+(INDEX(param!$N$2:$N$6,MATCH(Table4[[#This Row],[Moda]],param!$A$2:$A$6,0))*Table4[[#This Row],[jarak]])</f>
        <v>59000000</v>
      </c>
      <c r="G38" s="1">
        <f>INDEX(param!$K$2:$K$6,MATCH(Table4[[#This Row],[Moda]],param!$A$2:$A$6,0))</f>
        <v>300</v>
      </c>
      <c r="H38" s="1">
        <f>IF(Table4[[#This Row],[Asal]]="A",INDEX(Table3[limit_jakarta],MATCH(Table4[[#This Row],[Moda]],param!$A$2:$A$6,0)),INDEX(Table3[limit_non_jakarta],MATCH(Table4[[#This Row],[Moda]],param!$A$2:$A$6,0)))</f>
        <v>2</v>
      </c>
    </row>
    <row r="39" spans="1:8" x14ac:dyDescent="0.25">
      <c r="A39" t="s">
        <v>13</v>
      </c>
      <c r="B39" t="s">
        <v>31</v>
      </c>
      <c r="C39" t="s">
        <v>50</v>
      </c>
      <c r="D39" s="1">
        <f>INDEX(distances!$B$2:$V$22,MATCH(A39,distances!$A$2:$A$22,0),MATCH(B39,distances!$B$1:$V$1,0))</f>
        <v>95</v>
      </c>
      <c r="E39" s="2">
        <f>INDEX(param!$L$2:$L$6,MATCH(Table4[[#This Row],[Moda]],param!$A$2:$A$6,0))</f>
        <v>90000</v>
      </c>
      <c r="F39" s="2">
        <f>INDEX(param!$M$2:$M$6,MATCH(Table4[[#This Row],[Moda]],param!$A$2:$A$6,0))+(INDEX(param!$N$2:$N$6,MATCH(Table4[[#This Row],[Moda]],param!$A$2:$A$6,0))*Table4[[#This Row],[jarak]])</f>
        <v>59000000</v>
      </c>
      <c r="G39" s="1">
        <f>INDEX(param!$K$2:$K$6,MATCH(Table4[[#This Row],[Moda]],param!$A$2:$A$6,0))</f>
        <v>300</v>
      </c>
      <c r="H39" s="1">
        <f>IF(Table4[[#This Row],[Asal]]="A",INDEX(Table3[limit_jakarta],MATCH(Table4[[#This Row],[Moda]],param!$A$2:$A$6,0)),INDEX(Table3[limit_non_jakarta],MATCH(Table4[[#This Row],[Moda]],param!$A$2:$A$6,0)))</f>
        <v>2</v>
      </c>
    </row>
    <row r="40" spans="1:8" x14ac:dyDescent="0.25">
      <c r="A40" t="s">
        <v>13</v>
      </c>
      <c r="B40" t="s">
        <v>10</v>
      </c>
      <c r="C40" t="s">
        <v>50</v>
      </c>
      <c r="D40" s="1">
        <f>INDEX(distances!$B$2:$V$22,MATCH(A40,distances!$A$2:$A$22,0),MATCH(B40,distances!$B$1:$V$1,0))</f>
        <v>92</v>
      </c>
      <c r="E40" s="2">
        <f>INDEX(param!$L$2:$L$6,MATCH(Table4[[#This Row],[Moda]],param!$A$2:$A$6,0))</f>
        <v>90000</v>
      </c>
      <c r="F40" s="2">
        <f>INDEX(param!$M$2:$M$6,MATCH(Table4[[#This Row],[Moda]],param!$A$2:$A$6,0))+(INDEX(param!$N$2:$N$6,MATCH(Table4[[#This Row],[Moda]],param!$A$2:$A$6,0))*Table4[[#This Row],[jarak]])</f>
        <v>59000000</v>
      </c>
      <c r="G40" s="1">
        <f>INDEX(param!$K$2:$K$6,MATCH(Table4[[#This Row],[Moda]],param!$A$2:$A$6,0))</f>
        <v>300</v>
      </c>
      <c r="H40" s="1">
        <f>IF(Table4[[#This Row],[Asal]]="A",INDEX(Table3[limit_jakarta],MATCH(Table4[[#This Row],[Moda]],param!$A$2:$A$6,0)),INDEX(Table3[limit_non_jakarta],MATCH(Table4[[#This Row],[Moda]],param!$A$2:$A$6,0)))</f>
        <v>2</v>
      </c>
    </row>
    <row r="41" spans="1:8" x14ac:dyDescent="0.25">
      <c r="A41" t="s">
        <v>13</v>
      </c>
      <c r="B41" t="s">
        <v>32</v>
      </c>
      <c r="C41" t="s">
        <v>50</v>
      </c>
      <c r="D41" s="1">
        <f>INDEX(distances!$B$2:$V$22,MATCH(A41,distances!$A$2:$A$22,0),MATCH(B41,distances!$B$1:$V$1,0))</f>
        <v>348</v>
      </c>
      <c r="E41" s="2">
        <f>INDEX(param!$L$2:$L$6,MATCH(Table4[[#This Row],[Moda]],param!$A$2:$A$6,0))</f>
        <v>90000</v>
      </c>
      <c r="F41" s="2">
        <f>INDEX(param!$M$2:$M$6,MATCH(Table4[[#This Row],[Moda]],param!$A$2:$A$6,0))+(INDEX(param!$N$2:$N$6,MATCH(Table4[[#This Row],[Moda]],param!$A$2:$A$6,0))*Table4[[#This Row],[jarak]])</f>
        <v>59000000</v>
      </c>
      <c r="G41" s="1">
        <f>INDEX(param!$K$2:$K$6,MATCH(Table4[[#This Row],[Moda]],param!$A$2:$A$6,0))</f>
        <v>300</v>
      </c>
      <c r="H41" s="1">
        <f>IF(Table4[[#This Row],[Asal]]="A",INDEX(Table3[limit_jakarta],MATCH(Table4[[#This Row],[Moda]],param!$A$2:$A$6,0)),INDEX(Table3[limit_non_jakarta],MATCH(Table4[[#This Row],[Moda]],param!$A$2:$A$6,0)))</f>
        <v>2</v>
      </c>
    </row>
    <row r="42" spans="1:8" x14ac:dyDescent="0.25">
      <c r="A42" t="s">
        <v>13</v>
      </c>
      <c r="B42" t="s">
        <v>15</v>
      </c>
      <c r="C42" t="s">
        <v>49</v>
      </c>
      <c r="D42" s="1">
        <f>INDEX(distances!$B$2:$V$22,MATCH(A42,distances!$A$2:$A$22,0),MATCH(B42,distances!$B$1:$V$1,0))</f>
        <v>371</v>
      </c>
      <c r="E42" s="2">
        <f>INDEX(param!$L$2:$L$6,MATCH(Table4[[#This Row],[Moda]],param!$A$2:$A$6,0))</f>
        <v>60000</v>
      </c>
      <c r="F42" s="2">
        <f>INDEX(param!$M$2:$M$6,MATCH(Table4[[#This Row],[Moda]],param!$A$2:$A$6,0))+(INDEX(param!$N$2:$N$6,MATCH(Table4[[#This Row],[Moda]],param!$A$2:$A$6,0))*Table4[[#This Row],[jarak]])</f>
        <v>47371000</v>
      </c>
      <c r="G42" s="1">
        <f>INDEX(param!$K$2:$K$6,MATCH(Table4[[#This Row],[Moda]],param!$A$2:$A$6,0))</f>
        <v>72</v>
      </c>
      <c r="H42" s="1">
        <f>IF(Table4[[#This Row],[Asal]]="A",INDEX(Table3[limit_jakarta],MATCH(Table4[[#This Row],[Moda]],param!$A$2:$A$6,0)),INDEX(Table3[limit_non_jakarta],MATCH(Table4[[#This Row],[Moda]],param!$A$2:$A$6,0)))</f>
        <v>2</v>
      </c>
    </row>
    <row r="43" spans="1:8" x14ac:dyDescent="0.25">
      <c r="A43" t="s">
        <v>13</v>
      </c>
      <c r="B43" t="s">
        <v>16</v>
      </c>
      <c r="C43" t="s">
        <v>49</v>
      </c>
      <c r="D43" s="1">
        <f>INDEX(distances!$B$2:$V$22,MATCH(A43,distances!$A$2:$A$22,0),MATCH(B43,distances!$B$1:$V$1,0))</f>
        <v>401</v>
      </c>
      <c r="E43" s="2">
        <f>INDEX(param!$L$2:$L$6,MATCH(Table4[[#This Row],[Moda]],param!$A$2:$A$6,0))</f>
        <v>60000</v>
      </c>
      <c r="F43" s="2">
        <f>INDEX(param!$M$2:$M$6,MATCH(Table4[[#This Row],[Moda]],param!$A$2:$A$6,0))+(INDEX(param!$N$2:$N$6,MATCH(Table4[[#This Row],[Moda]],param!$A$2:$A$6,0))*Table4[[#This Row],[jarak]])</f>
        <v>47401000</v>
      </c>
      <c r="G43" s="1">
        <f>INDEX(param!$K$2:$K$6,MATCH(Table4[[#This Row],[Moda]],param!$A$2:$A$6,0))</f>
        <v>72</v>
      </c>
      <c r="H43" s="1">
        <f>IF(Table4[[#This Row],[Asal]]="A",INDEX(Table3[limit_jakarta],MATCH(Table4[[#This Row],[Moda]],param!$A$2:$A$6,0)),INDEX(Table3[limit_non_jakarta],MATCH(Table4[[#This Row],[Moda]],param!$A$2:$A$6,0)))</f>
        <v>2</v>
      </c>
    </row>
    <row r="44" spans="1:8" x14ac:dyDescent="0.25">
      <c r="A44" t="s">
        <v>13</v>
      </c>
      <c r="B44" t="s">
        <v>17</v>
      </c>
      <c r="C44" t="s">
        <v>49</v>
      </c>
      <c r="D44" s="1">
        <f>INDEX(distances!$B$2:$V$22,MATCH(A44,distances!$A$2:$A$22,0),MATCH(B44,distances!$B$1:$V$1,0))</f>
        <v>343</v>
      </c>
      <c r="E44" s="2">
        <f>INDEX(param!$L$2:$L$6,MATCH(Table4[[#This Row],[Moda]],param!$A$2:$A$6,0))</f>
        <v>60000</v>
      </c>
      <c r="F44" s="2">
        <f>INDEX(param!$M$2:$M$6,MATCH(Table4[[#This Row],[Moda]],param!$A$2:$A$6,0))+(INDEX(param!$N$2:$N$6,MATCH(Table4[[#This Row],[Moda]],param!$A$2:$A$6,0))*Table4[[#This Row],[jarak]])</f>
        <v>47343000</v>
      </c>
      <c r="G44" s="1">
        <f>INDEX(param!$K$2:$K$6,MATCH(Table4[[#This Row],[Moda]],param!$A$2:$A$6,0))</f>
        <v>72</v>
      </c>
      <c r="H44" s="1">
        <f>IF(Table4[[#This Row],[Asal]]="A",INDEX(Table3[limit_jakarta],MATCH(Table4[[#This Row],[Moda]],param!$A$2:$A$6,0)),INDEX(Table3[limit_non_jakarta],MATCH(Table4[[#This Row],[Moda]],param!$A$2:$A$6,0)))</f>
        <v>2</v>
      </c>
    </row>
    <row r="45" spans="1:8" x14ac:dyDescent="0.25">
      <c r="A45" t="s">
        <v>13</v>
      </c>
      <c r="B45" t="s">
        <v>18</v>
      </c>
      <c r="C45" t="s">
        <v>49</v>
      </c>
      <c r="D45" s="1">
        <f>INDEX(distances!$B$2:$V$22,MATCH(A45,distances!$A$2:$A$22,0),MATCH(B45,distances!$B$1:$V$1,0))</f>
        <v>361</v>
      </c>
      <c r="E45" s="2">
        <f>INDEX(param!$L$2:$L$6,MATCH(Table4[[#This Row],[Moda]],param!$A$2:$A$6,0))</f>
        <v>60000</v>
      </c>
      <c r="F45" s="2">
        <f>INDEX(param!$M$2:$M$6,MATCH(Table4[[#This Row],[Moda]],param!$A$2:$A$6,0))+(INDEX(param!$N$2:$N$6,MATCH(Table4[[#This Row],[Moda]],param!$A$2:$A$6,0))*Table4[[#This Row],[jarak]])</f>
        <v>47361000</v>
      </c>
      <c r="G45" s="1">
        <f>INDEX(param!$K$2:$K$6,MATCH(Table4[[#This Row],[Moda]],param!$A$2:$A$6,0))</f>
        <v>72</v>
      </c>
      <c r="H45" s="1">
        <f>IF(Table4[[#This Row],[Asal]]="A",INDEX(Table3[limit_jakarta],MATCH(Table4[[#This Row],[Moda]],param!$A$2:$A$6,0)),INDEX(Table3[limit_non_jakarta],MATCH(Table4[[#This Row],[Moda]],param!$A$2:$A$6,0)))</f>
        <v>2</v>
      </c>
    </row>
    <row r="46" spans="1:8" x14ac:dyDescent="0.25">
      <c r="A46" t="s">
        <v>13</v>
      </c>
      <c r="B46" t="s">
        <v>19</v>
      </c>
      <c r="C46" t="s">
        <v>49</v>
      </c>
      <c r="D46" s="1">
        <f>INDEX(distances!$B$2:$V$22,MATCH(A46,distances!$A$2:$A$22,0),MATCH(B46,distances!$B$1:$V$1,0))</f>
        <v>341</v>
      </c>
      <c r="E46" s="2">
        <f>INDEX(param!$L$2:$L$6,MATCH(Table4[[#This Row],[Moda]],param!$A$2:$A$6,0))</f>
        <v>60000</v>
      </c>
      <c r="F46" s="2">
        <f>INDEX(param!$M$2:$M$6,MATCH(Table4[[#This Row],[Moda]],param!$A$2:$A$6,0))+(INDEX(param!$N$2:$N$6,MATCH(Table4[[#This Row],[Moda]],param!$A$2:$A$6,0))*Table4[[#This Row],[jarak]])</f>
        <v>47341000</v>
      </c>
      <c r="G46" s="1">
        <f>INDEX(param!$K$2:$K$6,MATCH(Table4[[#This Row],[Moda]],param!$A$2:$A$6,0))</f>
        <v>72</v>
      </c>
      <c r="H46" s="1">
        <f>IF(Table4[[#This Row],[Asal]]="A",INDEX(Table3[limit_jakarta],MATCH(Table4[[#This Row],[Moda]],param!$A$2:$A$6,0)),INDEX(Table3[limit_non_jakarta],MATCH(Table4[[#This Row],[Moda]],param!$A$2:$A$6,0)))</f>
        <v>2</v>
      </c>
    </row>
    <row r="47" spans="1:8" x14ac:dyDescent="0.25">
      <c r="A47" t="s">
        <v>13</v>
      </c>
      <c r="B47" t="s">
        <v>20</v>
      </c>
      <c r="C47" t="s">
        <v>49</v>
      </c>
      <c r="D47" s="1">
        <f>INDEX(distances!$B$2:$V$22,MATCH(A47,distances!$A$2:$A$22,0),MATCH(B47,distances!$B$1:$V$1,0))</f>
        <v>370</v>
      </c>
      <c r="E47" s="2">
        <f>INDEX(param!$L$2:$L$6,MATCH(Table4[[#This Row],[Moda]],param!$A$2:$A$6,0))</f>
        <v>60000</v>
      </c>
      <c r="F47" s="2">
        <f>INDEX(param!$M$2:$M$6,MATCH(Table4[[#This Row],[Moda]],param!$A$2:$A$6,0))+(INDEX(param!$N$2:$N$6,MATCH(Table4[[#This Row],[Moda]],param!$A$2:$A$6,0))*Table4[[#This Row],[jarak]])</f>
        <v>47370000</v>
      </c>
      <c r="G47" s="1">
        <f>INDEX(param!$K$2:$K$6,MATCH(Table4[[#This Row],[Moda]],param!$A$2:$A$6,0))</f>
        <v>72</v>
      </c>
      <c r="H47" s="1">
        <f>IF(Table4[[#This Row],[Asal]]="A",INDEX(Table3[limit_jakarta],MATCH(Table4[[#This Row],[Moda]],param!$A$2:$A$6,0)),INDEX(Table3[limit_non_jakarta],MATCH(Table4[[#This Row],[Moda]],param!$A$2:$A$6,0)))</f>
        <v>2</v>
      </c>
    </row>
    <row r="48" spans="1:8" x14ac:dyDescent="0.25">
      <c r="A48" t="s">
        <v>13</v>
      </c>
      <c r="B48" t="s">
        <v>21</v>
      </c>
      <c r="C48" t="s">
        <v>49</v>
      </c>
      <c r="D48" s="1">
        <f>INDEX(distances!$B$2:$V$22,MATCH(A48,distances!$A$2:$A$22,0),MATCH(B48,distances!$B$1:$V$1,0))</f>
        <v>115</v>
      </c>
      <c r="E48" s="2">
        <f>INDEX(param!$L$2:$L$6,MATCH(Table4[[#This Row],[Moda]],param!$A$2:$A$6,0))</f>
        <v>60000</v>
      </c>
      <c r="F48" s="2">
        <f>INDEX(param!$M$2:$M$6,MATCH(Table4[[#This Row],[Moda]],param!$A$2:$A$6,0))+(INDEX(param!$N$2:$N$6,MATCH(Table4[[#This Row],[Moda]],param!$A$2:$A$6,0))*Table4[[#This Row],[jarak]])</f>
        <v>47115000</v>
      </c>
      <c r="G48" s="1">
        <f>INDEX(param!$K$2:$K$6,MATCH(Table4[[#This Row],[Moda]],param!$A$2:$A$6,0))</f>
        <v>72</v>
      </c>
      <c r="H48" s="1">
        <f>IF(Table4[[#This Row],[Asal]]="A",INDEX(Table3[limit_jakarta],MATCH(Table4[[#This Row],[Moda]],param!$A$2:$A$6,0)),INDEX(Table3[limit_non_jakarta],MATCH(Table4[[#This Row],[Moda]],param!$A$2:$A$6,0)))</f>
        <v>2</v>
      </c>
    </row>
    <row r="49" spans="1:8" x14ac:dyDescent="0.25">
      <c r="A49" t="s">
        <v>13</v>
      </c>
      <c r="B49" t="s">
        <v>22</v>
      </c>
      <c r="C49" t="s">
        <v>49</v>
      </c>
      <c r="D49" s="1">
        <f>INDEX(distances!$B$2:$V$22,MATCH(A49,distances!$A$2:$A$22,0),MATCH(B49,distances!$B$1:$V$1,0))</f>
        <v>392</v>
      </c>
      <c r="E49" s="2">
        <f>INDEX(param!$L$2:$L$6,MATCH(Table4[[#This Row],[Moda]],param!$A$2:$A$6,0))</f>
        <v>60000</v>
      </c>
      <c r="F49" s="2">
        <f>INDEX(param!$M$2:$M$6,MATCH(Table4[[#This Row],[Moda]],param!$A$2:$A$6,0))+(INDEX(param!$N$2:$N$6,MATCH(Table4[[#This Row],[Moda]],param!$A$2:$A$6,0))*Table4[[#This Row],[jarak]])</f>
        <v>47392000</v>
      </c>
      <c r="G49" s="1">
        <f>INDEX(param!$K$2:$K$6,MATCH(Table4[[#This Row],[Moda]],param!$A$2:$A$6,0))</f>
        <v>72</v>
      </c>
      <c r="H49" s="1">
        <f>IF(Table4[[#This Row],[Asal]]="A",INDEX(Table3[limit_jakarta],MATCH(Table4[[#This Row],[Moda]],param!$A$2:$A$6,0)),INDEX(Table3[limit_non_jakarta],MATCH(Table4[[#This Row],[Moda]],param!$A$2:$A$6,0)))</f>
        <v>2</v>
      </c>
    </row>
    <row r="50" spans="1:8" x14ac:dyDescent="0.25">
      <c r="A50" t="s">
        <v>13</v>
      </c>
      <c r="B50" t="s">
        <v>23</v>
      </c>
      <c r="C50" t="s">
        <v>49</v>
      </c>
      <c r="D50" s="1">
        <f>INDEX(distances!$B$2:$V$22,MATCH(A50,distances!$A$2:$A$22,0),MATCH(B50,distances!$B$1:$V$1,0))</f>
        <v>400</v>
      </c>
      <c r="E50" s="2">
        <f>INDEX(param!$L$2:$L$6,MATCH(Table4[[#This Row],[Moda]],param!$A$2:$A$6,0))</f>
        <v>60000</v>
      </c>
      <c r="F50" s="2">
        <f>INDEX(param!$M$2:$M$6,MATCH(Table4[[#This Row],[Moda]],param!$A$2:$A$6,0))+(INDEX(param!$N$2:$N$6,MATCH(Table4[[#This Row],[Moda]],param!$A$2:$A$6,0))*Table4[[#This Row],[jarak]])</f>
        <v>47400000</v>
      </c>
      <c r="G50" s="1">
        <f>INDEX(param!$K$2:$K$6,MATCH(Table4[[#This Row],[Moda]],param!$A$2:$A$6,0))</f>
        <v>72</v>
      </c>
      <c r="H50" s="1">
        <f>IF(Table4[[#This Row],[Asal]]="A",INDEX(Table3[limit_jakarta],MATCH(Table4[[#This Row],[Moda]],param!$A$2:$A$6,0)),INDEX(Table3[limit_non_jakarta],MATCH(Table4[[#This Row],[Moda]],param!$A$2:$A$6,0)))</f>
        <v>2</v>
      </c>
    </row>
    <row r="51" spans="1:8" x14ac:dyDescent="0.25">
      <c r="A51" t="s">
        <v>13</v>
      </c>
      <c r="B51" t="s">
        <v>24</v>
      </c>
      <c r="C51" t="s">
        <v>49</v>
      </c>
      <c r="D51" s="1">
        <f>INDEX(distances!$B$2:$V$22,MATCH(A51,distances!$A$2:$A$22,0),MATCH(B51,distances!$B$1:$V$1,0))</f>
        <v>79</v>
      </c>
      <c r="E51" s="2">
        <f>INDEX(param!$L$2:$L$6,MATCH(Table4[[#This Row],[Moda]],param!$A$2:$A$6,0))</f>
        <v>60000</v>
      </c>
      <c r="F51" s="2">
        <f>INDEX(param!$M$2:$M$6,MATCH(Table4[[#This Row],[Moda]],param!$A$2:$A$6,0))+(INDEX(param!$N$2:$N$6,MATCH(Table4[[#This Row],[Moda]],param!$A$2:$A$6,0))*Table4[[#This Row],[jarak]])</f>
        <v>47079000</v>
      </c>
      <c r="G51" s="1">
        <f>INDEX(param!$K$2:$K$6,MATCH(Table4[[#This Row],[Moda]],param!$A$2:$A$6,0))</f>
        <v>72</v>
      </c>
      <c r="H51" s="1">
        <f>IF(Table4[[#This Row],[Asal]]="A",INDEX(Table3[limit_jakarta],MATCH(Table4[[#This Row],[Moda]],param!$A$2:$A$6,0)),INDEX(Table3[limit_non_jakarta],MATCH(Table4[[#This Row],[Moda]],param!$A$2:$A$6,0)))</f>
        <v>2</v>
      </c>
    </row>
    <row r="52" spans="1:8" x14ac:dyDescent="0.25">
      <c r="A52" t="s">
        <v>13</v>
      </c>
      <c r="B52" t="s">
        <v>25</v>
      </c>
      <c r="C52" t="s">
        <v>49</v>
      </c>
      <c r="D52" s="1">
        <f>INDEX(distances!$B$2:$V$22,MATCH(A52,distances!$A$2:$A$22,0),MATCH(B52,distances!$B$1:$V$1,0))</f>
        <v>266</v>
      </c>
      <c r="E52" s="2">
        <f>INDEX(param!$L$2:$L$6,MATCH(Table4[[#This Row],[Moda]],param!$A$2:$A$6,0))</f>
        <v>60000</v>
      </c>
      <c r="F52" s="2">
        <f>INDEX(param!$M$2:$M$6,MATCH(Table4[[#This Row],[Moda]],param!$A$2:$A$6,0))+(INDEX(param!$N$2:$N$6,MATCH(Table4[[#This Row],[Moda]],param!$A$2:$A$6,0))*Table4[[#This Row],[jarak]])</f>
        <v>47266000</v>
      </c>
      <c r="G52" s="1">
        <f>INDEX(param!$K$2:$K$6,MATCH(Table4[[#This Row],[Moda]],param!$A$2:$A$6,0))</f>
        <v>72</v>
      </c>
      <c r="H52" s="1">
        <f>IF(Table4[[#This Row],[Asal]]="A",INDEX(Table3[limit_jakarta],MATCH(Table4[[#This Row],[Moda]],param!$A$2:$A$6,0)),INDEX(Table3[limit_non_jakarta],MATCH(Table4[[#This Row],[Moda]],param!$A$2:$A$6,0)))</f>
        <v>2</v>
      </c>
    </row>
    <row r="53" spans="1:8" x14ac:dyDescent="0.25">
      <c r="A53" t="s">
        <v>13</v>
      </c>
      <c r="B53" t="s">
        <v>26</v>
      </c>
      <c r="C53" t="s">
        <v>49</v>
      </c>
      <c r="D53" s="1">
        <f>INDEX(distances!$B$2:$V$22,MATCH(A53,distances!$A$2:$A$22,0),MATCH(B53,distances!$B$1:$V$1,0))</f>
        <v>292</v>
      </c>
      <c r="E53" s="2">
        <f>INDEX(param!$L$2:$L$6,MATCH(Table4[[#This Row],[Moda]],param!$A$2:$A$6,0))</f>
        <v>60000</v>
      </c>
      <c r="F53" s="2">
        <f>INDEX(param!$M$2:$M$6,MATCH(Table4[[#This Row],[Moda]],param!$A$2:$A$6,0))+(INDEX(param!$N$2:$N$6,MATCH(Table4[[#This Row],[Moda]],param!$A$2:$A$6,0))*Table4[[#This Row],[jarak]])</f>
        <v>47292000</v>
      </c>
      <c r="G53" s="1">
        <f>INDEX(param!$K$2:$K$6,MATCH(Table4[[#This Row],[Moda]],param!$A$2:$A$6,0))</f>
        <v>72</v>
      </c>
      <c r="H53" s="1">
        <f>IF(Table4[[#This Row],[Asal]]="A",INDEX(Table3[limit_jakarta],MATCH(Table4[[#This Row],[Moda]],param!$A$2:$A$6,0)),INDEX(Table3[limit_non_jakarta],MATCH(Table4[[#This Row],[Moda]],param!$A$2:$A$6,0)))</f>
        <v>2</v>
      </c>
    </row>
    <row r="54" spans="1:8" x14ac:dyDescent="0.25">
      <c r="A54" t="s">
        <v>13</v>
      </c>
      <c r="B54" t="s">
        <v>27</v>
      </c>
      <c r="C54" t="s">
        <v>49</v>
      </c>
      <c r="D54" s="1">
        <f>INDEX(distances!$B$2:$V$22,MATCH(A54,distances!$A$2:$A$22,0),MATCH(B54,distances!$B$1:$V$1,0))</f>
        <v>245</v>
      </c>
      <c r="E54" s="2">
        <f>INDEX(param!$L$2:$L$6,MATCH(Table4[[#This Row],[Moda]],param!$A$2:$A$6,0))</f>
        <v>60000</v>
      </c>
      <c r="F54" s="2">
        <f>INDEX(param!$M$2:$M$6,MATCH(Table4[[#This Row],[Moda]],param!$A$2:$A$6,0))+(INDEX(param!$N$2:$N$6,MATCH(Table4[[#This Row],[Moda]],param!$A$2:$A$6,0))*Table4[[#This Row],[jarak]])</f>
        <v>47245000</v>
      </c>
      <c r="G54" s="1">
        <f>INDEX(param!$K$2:$K$6,MATCH(Table4[[#This Row],[Moda]],param!$A$2:$A$6,0))</f>
        <v>72</v>
      </c>
      <c r="H54" s="1">
        <f>IF(Table4[[#This Row],[Asal]]="A",INDEX(Table3[limit_jakarta],MATCH(Table4[[#This Row],[Moda]],param!$A$2:$A$6,0)),INDEX(Table3[limit_non_jakarta],MATCH(Table4[[#This Row],[Moda]],param!$A$2:$A$6,0)))</f>
        <v>2</v>
      </c>
    </row>
    <row r="55" spans="1:8" x14ac:dyDescent="0.25">
      <c r="A55" t="s">
        <v>13</v>
      </c>
      <c r="B55" t="s">
        <v>28</v>
      </c>
      <c r="C55" t="s">
        <v>49</v>
      </c>
      <c r="D55" s="1">
        <f>INDEX(distances!$B$2:$V$22,MATCH(A55,distances!$A$2:$A$22,0),MATCH(B55,distances!$B$1:$V$1,0))</f>
        <v>355</v>
      </c>
      <c r="E55" s="2">
        <f>INDEX(param!$L$2:$L$6,MATCH(Table4[[#This Row],[Moda]],param!$A$2:$A$6,0))</f>
        <v>60000</v>
      </c>
      <c r="F55" s="2">
        <f>INDEX(param!$M$2:$M$6,MATCH(Table4[[#This Row],[Moda]],param!$A$2:$A$6,0))+(INDEX(param!$N$2:$N$6,MATCH(Table4[[#This Row],[Moda]],param!$A$2:$A$6,0))*Table4[[#This Row],[jarak]])</f>
        <v>47355000</v>
      </c>
      <c r="G55" s="1">
        <f>INDEX(param!$K$2:$K$6,MATCH(Table4[[#This Row],[Moda]],param!$A$2:$A$6,0))</f>
        <v>72</v>
      </c>
      <c r="H55" s="1">
        <f>IF(Table4[[#This Row],[Asal]]="A",INDEX(Table3[limit_jakarta],MATCH(Table4[[#This Row],[Moda]],param!$A$2:$A$6,0)),INDEX(Table3[limit_non_jakarta],MATCH(Table4[[#This Row],[Moda]],param!$A$2:$A$6,0)))</f>
        <v>2</v>
      </c>
    </row>
    <row r="56" spans="1:8" x14ac:dyDescent="0.25">
      <c r="A56" t="s">
        <v>13</v>
      </c>
      <c r="B56" t="s">
        <v>29</v>
      </c>
      <c r="C56" t="s">
        <v>49</v>
      </c>
      <c r="D56" s="1">
        <f>INDEX(distances!$B$2:$V$22,MATCH(A56,distances!$A$2:$A$22,0),MATCH(B56,distances!$B$1:$V$1,0))</f>
        <v>431</v>
      </c>
      <c r="E56" s="2">
        <f>INDEX(param!$L$2:$L$6,MATCH(Table4[[#This Row],[Moda]],param!$A$2:$A$6,0))</f>
        <v>60000</v>
      </c>
      <c r="F56" s="2">
        <f>INDEX(param!$M$2:$M$6,MATCH(Table4[[#This Row],[Moda]],param!$A$2:$A$6,0))+(INDEX(param!$N$2:$N$6,MATCH(Table4[[#This Row],[Moda]],param!$A$2:$A$6,0))*Table4[[#This Row],[jarak]])</f>
        <v>47431000</v>
      </c>
      <c r="G56" s="1">
        <f>INDEX(param!$K$2:$K$6,MATCH(Table4[[#This Row],[Moda]],param!$A$2:$A$6,0))</f>
        <v>72</v>
      </c>
      <c r="H56" s="1">
        <f>IF(Table4[[#This Row],[Asal]]="A",INDEX(Table3[limit_jakarta],MATCH(Table4[[#This Row],[Moda]],param!$A$2:$A$6,0)),INDEX(Table3[limit_non_jakarta],MATCH(Table4[[#This Row],[Moda]],param!$A$2:$A$6,0)))</f>
        <v>2</v>
      </c>
    </row>
    <row r="57" spans="1:8" x14ac:dyDescent="0.25">
      <c r="A57" t="s">
        <v>13</v>
      </c>
      <c r="B57" t="s">
        <v>9</v>
      </c>
      <c r="C57" t="s">
        <v>49</v>
      </c>
      <c r="D57" s="1">
        <f>INDEX(distances!$B$2:$V$22,MATCH(A57,distances!$A$2:$A$22,0),MATCH(B57,distances!$B$1:$V$1,0))</f>
        <v>265</v>
      </c>
      <c r="E57" s="2">
        <f>INDEX(param!$L$2:$L$6,MATCH(Table4[[#This Row],[Moda]],param!$A$2:$A$6,0))</f>
        <v>60000</v>
      </c>
      <c r="F57" s="2">
        <f>INDEX(param!$M$2:$M$6,MATCH(Table4[[#This Row],[Moda]],param!$A$2:$A$6,0))+(INDEX(param!$N$2:$N$6,MATCH(Table4[[#This Row],[Moda]],param!$A$2:$A$6,0))*Table4[[#This Row],[jarak]])</f>
        <v>47265000</v>
      </c>
      <c r="G57" s="1">
        <f>INDEX(param!$K$2:$K$6,MATCH(Table4[[#This Row],[Moda]],param!$A$2:$A$6,0))</f>
        <v>72</v>
      </c>
      <c r="H57" s="1">
        <f>IF(Table4[[#This Row],[Asal]]="A",INDEX(Table3[limit_jakarta],MATCH(Table4[[#This Row],[Moda]],param!$A$2:$A$6,0)),INDEX(Table3[limit_non_jakarta],MATCH(Table4[[#This Row],[Moda]],param!$A$2:$A$6,0)))</f>
        <v>2</v>
      </c>
    </row>
    <row r="58" spans="1:8" x14ac:dyDescent="0.25">
      <c r="A58" t="s">
        <v>13</v>
      </c>
      <c r="B58" t="s">
        <v>30</v>
      </c>
      <c r="C58" t="s">
        <v>49</v>
      </c>
      <c r="D58" s="1">
        <f>INDEX(distances!$B$2:$V$22,MATCH(A58,distances!$A$2:$A$22,0),MATCH(B58,distances!$B$1:$V$1,0))</f>
        <v>194</v>
      </c>
      <c r="E58" s="2">
        <f>INDEX(param!$L$2:$L$6,MATCH(Table4[[#This Row],[Moda]],param!$A$2:$A$6,0))</f>
        <v>60000</v>
      </c>
      <c r="F58" s="2">
        <f>INDEX(param!$M$2:$M$6,MATCH(Table4[[#This Row],[Moda]],param!$A$2:$A$6,0))+(INDEX(param!$N$2:$N$6,MATCH(Table4[[#This Row],[Moda]],param!$A$2:$A$6,0))*Table4[[#This Row],[jarak]])</f>
        <v>47194000</v>
      </c>
      <c r="G58" s="1">
        <f>INDEX(param!$K$2:$K$6,MATCH(Table4[[#This Row],[Moda]],param!$A$2:$A$6,0))</f>
        <v>72</v>
      </c>
      <c r="H58" s="1">
        <f>IF(Table4[[#This Row],[Asal]]="A",INDEX(Table3[limit_jakarta],MATCH(Table4[[#This Row],[Moda]],param!$A$2:$A$6,0)),INDEX(Table3[limit_non_jakarta],MATCH(Table4[[#This Row],[Moda]],param!$A$2:$A$6,0)))</f>
        <v>2</v>
      </c>
    </row>
    <row r="59" spans="1:8" x14ac:dyDescent="0.25">
      <c r="A59" t="s">
        <v>13</v>
      </c>
      <c r="B59" t="s">
        <v>31</v>
      </c>
      <c r="C59" t="s">
        <v>49</v>
      </c>
      <c r="D59" s="1">
        <f>INDEX(distances!$B$2:$V$22,MATCH(A59,distances!$A$2:$A$22,0),MATCH(B59,distances!$B$1:$V$1,0))</f>
        <v>95</v>
      </c>
      <c r="E59" s="2">
        <f>INDEX(param!$L$2:$L$6,MATCH(Table4[[#This Row],[Moda]],param!$A$2:$A$6,0))</f>
        <v>60000</v>
      </c>
      <c r="F59" s="2">
        <f>INDEX(param!$M$2:$M$6,MATCH(Table4[[#This Row],[Moda]],param!$A$2:$A$6,0))+(INDEX(param!$N$2:$N$6,MATCH(Table4[[#This Row],[Moda]],param!$A$2:$A$6,0))*Table4[[#This Row],[jarak]])</f>
        <v>47095000</v>
      </c>
      <c r="G59" s="1">
        <f>INDEX(param!$K$2:$K$6,MATCH(Table4[[#This Row],[Moda]],param!$A$2:$A$6,0))</f>
        <v>72</v>
      </c>
      <c r="H59" s="1">
        <f>IF(Table4[[#This Row],[Asal]]="A",INDEX(Table3[limit_jakarta],MATCH(Table4[[#This Row],[Moda]],param!$A$2:$A$6,0)),INDEX(Table3[limit_non_jakarta],MATCH(Table4[[#This Row],[Moda]],param!$A$2:$A$6,0)))</f>
        <v>2</v>
      </c>
    </row>
    <row r="60" spans="1:8" x14ac:dyDescent="0.25">
      <c r="A60" t="s">
        <v>13</v>
      </c>
      <c r="B60" t="s">
        <v>10</v>
      </c>
      <c r="C60" t="s">
        <v>49</v>
      </c>
      <c r="D60" s="1">
        <f>INDEX(distances!$B$2:$V$22,MATCH(A60,distances!$A$2:$A$22,0),MATCH(B60,distances!$B$1:$V$1,0))</f>
        <v>92</v>
      </c>
      <c r="E60" s="2">
        <f>INDEX(param!$L$2:$L$6,MATCH(Table4[[#This Row],[Moda]],param!$A$2:$A$6,0))</f>
        <v>60000</v>
      </c>
      <c r="F60" s="2">
        <f>INDEX(param!$M$2:$M$6,MATCH(Table4[[#This Row],[Moda]],param!$A$2:$A$6,0))+(INDEX(param!$N$2:$N$6,MATCH(Table4[[#This Row],[Moda]],param!$A$2:$A$6,0))*Table4[[#This Row],[jarak]])</f>
        <v>47092000</v>
      </c>
      <c r="G60" s="1">
        <f>INDEX(param!$K$2:$K$6,MATCH(Table4[[#This Row],[Moda]],param!$A$2:$A$6,0))</f>
        <v>72</v>
      </c>
      <c r="H60" s="1">
        <f>IF(Table4[[#This Row],[Asal]]="A",INDEX(Table3[limit_jakarta],MATCH(Table4[[#This Row],[Moda]],param!$A$2:$A$6,0)),INDEX(Table3[limit_non_jakarta],MATCH(Table4[[#This Row],[Moda]],param!$A$2:$A$6,0)))</f>
        <v>2</v>
      </c>
    </row>
    <row r="61" spans="1:8" x14ac:dyDescent="0.25">
      <c r="A61" t="s">
        <v>13</v>
      </c>
      <c r="B61" t="s">
        <v>32</v>
      </c>
      <c r="C61" t="s">
        <v>49</v>
      </c>
      <c r="D61" s="1">
        <f>INDEX(distances!$B$2:$V$22,MATCH(A61,distances!$A$2:$A$22,0),MATCH(B61,distances!$B$1:$V$1,0))</f>
        <v>348</v>
      </c>
      <c r="E61" s="2">
        <f>INDEX(param!$L$2:$L$6,MATCH(Table4[[#This Row],[Moda]],param!$A$2:$A$6,0))</f>
        <v>60000</v>
      </c>
      <c r="F61" s="2">
        <f>INDEX(param!$M$2:$M$6,MATCH(Table4[[#This Row],[Moda]],param!$A$2:$A$6,0))+(INDEX(param!$N$2:$N$6,MATCH(Table4[[#This Row],[Moda]],param!$A$2:$A$6,0))*Table4[[#This Row],[jarak]])</f>
        <v>47348000</v>
      </c>
      <c r="G61" s="1">
        <f>INDEX(param!$K$2:$K$6,MATCH(Table4[[#This Row],[Moda]],param!$A$2:$A$6,0))</f>
        <v>72</v>
      </c>
      <c r="H61" s="1">
        <f>IF(Table4[[#This Row],[Asal]]="A",INDEX(Table3[limit_jakarta],MATCH(Table4[[#This Row],[Moda]],param!$A$2:$A$6,0)),INDEX(Table3[limit_non_jakarta],MATCH(Table4[[#This Row],[Moda]],param!$A$2:$A$6,0)))</f>
        <v>2</v>
      </c>
    </row>
    <row r="62" spans="1:8" x14ac:dyDescent="0.25">
      <c r="A62" t="s">
        <v>13</v>
      </c>
      <c r="B62" t="s">
        <v>15</v>
      </c>
      <c r="C62" t="s">
        <v>56</v>
      </c>
      <c r="D62" s="1">
        <f>INDEX(distances!$B$2:$V$22,MATCH(A62,distances!$A$2:$A$22,0),MATCH(B62,distances!$B$1:$V$1,0))</f>
        <v>371</v>
      </c>
      <c r="E62" s="2">
        <f>INDEX(param!$L$2:$L$6,MATCH(Table4[[#This Row],[Moda]],param!$A$2:$A$6,0))</f>
        <v>6000</v>
      </c>
      <c r="F62" s="2">
        <f>INDEX(param!$M$2:$M$6,MATCH(Table4[[#This Row],[Moda]],param!$A$2:$A$6,0))+(INDEX(param!$N$2:$N$6,MATCH(Table4[[#This Row],[Moda]],param!$A$2:$A$6,0))*Table4[[#This Row],[jarak]])</f>
        <v>50695000</v>
      </c>
      <c r="G62" s="1">
        <f>INDEX(param!$K$2:$K$6,MATCH(Table4[[#This Row],[Moda]],param!$A$2:$A$6,0))</f>
        <v>130</v>
      </c>
      <c r="H62" s="1">
        <f>IF(Table4[[#This Row],[Asal]]="A",INDEX(Table3[limit_jakarta],MATCH(Table4[[#This Row],[Moda]],param!$A$2:$A$6,0)),INDEX(Table3[limit_non_jakarta],MATCH(Table4[[#This Row],[Moda]],param!$A$2:$A$6,0)))</f>
        <v>2</v>
      </c>
    </row>
    <row r="63" spans="1:8" x14ac:dyDescent="0.25">
      <c r="A63" t="s">
        <v>13</v>
      </c>
      <c r="B63" t="s">
        <v>16</v>
      </c>
      <c r="C63" t="s">
        <v>56</v>
      </c>
      <c r="D63" s="1">
        <f>INDEX(distances!$B$2:$V$22,MATCH(A63,distances!$A$2:$A$22,0),MATCH(B63,distances!$B$1:$V$1,0))</f>
        <v>401</v>
      </c>
      <c r="E63" s="2">
        <f>INDEX(param!$L$2:$L$6,MATCH(Table4[[#This Row],[Moda]],param!$A$2:$A$6,0))</f>
        <v>6000</v>
      </c>
      <c r="F63" s="2">
        <f>INDEX(param!$M$2:$M$6,MATCH(Table4[[#This Row],[Moda]],param!$A$2:$A$6,0))+(INDEX(param!$N$2:$N$6,MATCH(Table4[[#This Row],[Moda]],param!$A$2:$A$6,0))*Table4[[#This Row],[jarak]])</f>
        <v>52045000</v>
      </c>
      <c r="G63" s="1">
        <f>INDEX(param!$K$2:$K$6,MATCH(Table4[[#This Row],[Moda]],param!$A$2:$A$6,0))</f>
        <v>130</v>
      </c>
      <c r="H63" s="1">
        <f>IF(Table4[[#This Row],[Asal]]="A",INDEX(Table3[limit_jakarta],MATCH(Table4[[#This Row],[Moda]],param!$A$2:$A$6,0)),INDEX(Table3[limit_non_jakarta],MATCH(Table4[[#This Row],[Moda]],param!$A$2:$A$6,0)))</f>
        <v>2</v>
      </c>
    </row>
    <row r="64" spans="1:8" x14ac:dyDescent="0.25">
      <c r="A64" t="s">
        <v>13</v>
      </c>
      <c r="B64" t="s">
        <v>17</v>
      </c>
      <c r="C64" t="s">
        <v>56</v>
      </c>
      <c r="D64" s="1">
        <f>INDEX(distances!$B$2:$V$22,MATCH(A64,distances!$A$2:$A$22,0),MATCH(B64,distances!$B$1:$V$1,0))</f>
        <v>343</v>
      </c>
      <c r="E64" s="2">
        <f>INDEX(param!$L$2:$L$6,MATCH(Table4[[#This Row],[Moda]],param!$A$2:$A$6,0))</f>
        <v>6000</v>
      </c>
      <c r="F64" s="2">
        <f>INDEX(param!$M$2:$M$6,MATCH(Table4[[#This Row],[Moda]],param!$A$2:$A$6,0))+(INDEX(param!$N$2:$N$6,MATCH(Table4[[#This Row],[Moda]],param!$A$2:$A$6,0))*Table4[[#This Row],[jarak]])</f>
        <v>49435000</v>
      </c>
      <c r="G64" s="1">
        <f>INDEX(param!$K$2:$K$6,MATCH(Table4[[#This Row],[Moda]],param!$A$2:$A$6,0))</f>
        <v>130</v>
      </c>
      <c r="H64" s="1">
        <f>IF(Table4[[#This Row],[Asal]]="A",INDEX(Table3[limit_jakarta],MATCH(Table4[[#This Row],[Moda]],param!$A$2:$A$6,0)),INDEX(Table3[limit_non_jakarta],MATCH(Table4[[#This Row],[Moda]],param!$A$2:$A$6,0)))</f>
        <v>2</v>
      </c>
    </row>
    <row r="65" spans="1:8" x14ac:dyDescent="0.25">
      <c r="A65" t="s">
        <v>13</v>
      </c>
      <c r="B65" t="s">
        <v>18</v>
      </c>
      <c r="C65" t="s">
        <v>56</v>
      </c>
      <c r="D65" s="1">
        <f>INDEX(distances!$B$2:$V$22,MATCH(A65,distances!$A$2:$A$22,0),MATCH(B65,distances!$B$1:$V$1,0))</f>
        <v>361</v>
      </c>
      <c r="E65" s="2">
        <f>INDEX(param!$L$2:$L$6,MATCH(Table4[[#This Row],[Moda]],param!$A$2:$A$6,0))</f>
        <v>6000</v>
      </c>
      <c r="F65" s="2">
        <f>INDEX(param!$M$2:$M$6,MATCH(Table4[[#This Row],[Moda]],param!$A$2:$A$6,0))+(INDEX(param!$N$2:$N$6,MATCH(Table4[[#This Row],[Moda]],param!$A$2:$A$6,0))*Table4[[#This Row],[jarak]])</f>
        <v>50245000</v>
      </c>
      <c r="G65" s="1">
        <f>INDEX(param!$K$2:$K$6,MATCH(Table4[[#This Row],[Moda]],param!$A$2:$A$6,0))</f>
        <v>130</v>
      </c>
      <c r="H65" s="1">
        <f>IF(Table4[[#This Row],[Asal]]="A",INDEX(Table3[limit_jakarta],MATCH(Table4[[#This Row],[Moda]],param!$A$2:$A$6,0)),INDEX(Table3[limit_non_jakarta],MATCH(Table4[[#This Row],[Moda]],param!$A$2:$A$6,0)))</f>
        <v>2</v>
      </c>
    </row>
    <row r="66" spans="1:8" x14ac:dyDescent="0.25">
      <c r="A66" t="s">
        <v>13</v>
      </c>
      <c r="B66" t="s">
        <v>19</v>
      </c>
      <c r="C66" t="s">
        <v>56</v>
      </c>
      <c r="D66" s="1">
        <f>INDEX(distances!$B$2:$V$22,MATCH(A66,distances!$A$2:$A$22,0),MATCH(B66,distances!$B$1:$V$1,0))</f>
        <v>341</v>
      </c>
      <c r="E66" s="2">
        <f>INDEX(param!$L$2:$L$6,MATCH(Table4[[#This Row],[Moda]],param!$A$2:$A$6,0))</f>
        <v>6000</v>
      </c>
      <c r="F66" s="2">
        <f>INDEX(param!$M$2:$M$6,MATCH(Table4[[#This Row],[Moda]],param!$A$2:$A$6,0))+(INDEX(param!$N$2:$N$6,MATCH(Table4[[#This Row],[Moda]],param!$A$2:$A$6,0))*Table4[[#This Row],[jarak]])</f>
        <v>49345000</v>
      </c>
      <c r="G66" s="1">
        <f>INDEX(param!$K$2:$K$6,MATCH(Table4[[#This Row],[Moda]],param!$A$2:$A$6,0))</f>
        <v>130</v>
      </c>
      <c r="H66" s="1">
        <f>IF(Table4[[#This Row],[Asal]]="A",INDEX(Table3[limit_jakarta],MATCH(Table4[[#This Row],[Moda]],param!$A$2:$A$6,0)),INDEX(Table3[limit_non_jakarta],MATCH(Table4[[#This Row],[Moda]],param!$A$2:$A$6,0)))</f>
        <v>2</v>
      </c>
    </row>
    <row r="67" spans="1:8" x14ac:dyDescent="0.25">
      <c r="A67" t="s">
        <v>13</v>
      </c>
      <c r="B67" t="s">
        <v>20</v>
      </c>
      <c r="C67" t="s">
        <v>56</v>
      </c>
      <c r="D67" s="1">
        <f>INDEX(distances!$B$2:$V$22,MATCH(A67,distances!$A$2:$A$22,0),MATCH(B67,distances!$B$1:$V$1,0))</f>
        <v>370</v>
      </c>
      <c r="E67" s="2">
        <f>INDEX(param!$L$2:$L$6,MATCH(Table4[[#This Row],[Moda]],param!$A$2:$A$6,0))</f>
        <v>6000</v>
      </c>
      <c r="F67" s="2">
        <f>INDEX(param!$M$2:$M$6,MATCH(Table4[[#This Row],[Moda]],param!$A$2:$A$6,0))+(INDEX(param!$N$2:$N$6,MATCH(Table4[[#This Row],[Moda]],param!$A$2:$A$6,0))*Table4[[#This Row],[jarak]])</f>
        <v>50650000</v>
      </c>
      <c r="G67" s="1">
        <f>INDEX(param!$K$2:$K$6,MATCH(Table4[[#This Row],[Moda]],param!$A$2:$A$6,0))</f>
        <v>130</v>
      </c>
      <c r="H67" s="1">
        <f>IF(Table4[[#This Row],[Asal]]="A",INDEX(Table3[limit_jakarta],MATCH(Table4[[#This Row],[Moda]],param!$A$2:$A$6,0)),INDEX(Table3[limit_non_jakarta],MATCH(Table4[[#This Row],[Moda]],param!$A$2:$A$6,0)))</f>
        <v>2</v>
      </c>
    </row>
    <row r="68" spans="1:8" x14ac:dyDescent="0.25">
      <c r="A68" t="s">
        <v>13</v>
      </c>
      <c r="B68" t="s">
        <v>21</v>
      </c>
      <c r="C68" t="s">
        <v>56</v>
      </c>
      <c r="D68" s="1">
        <f>INDEX(distances!$B$2:$V$22,MATCH(A68,distances!$A$2:$A$22,0),MATCH(B68,distances!$B$1:$V$1,0))</f>
        <v>115</v>
      </c>
      <c r="E68" s="2">
        <f>INDEX(param!$L$2:$L$6,MATCH(Table4[[#This Row],[Moda]],param!$A$2:$A$6,0))</f>
        <v>6000</v>
      </c>
      <c r="F68" s="2">
        <f>INDEX(param!$M$2:$M$6,MATCH(Table4[[#This Row],[Moda]],param!$A$2:$A$6,0))+(INDEX(param!$N$2:$N$6,MATCH(Table4[[#This Row],[Moda]],param!$A$2:$A$6,0))*Table4[[#This Row],[jarak]])</f>
        <v>39175000</v>
      </c>
      <c r="G68" s="1">
        <f>INDEX(param!$K$2:$K$6,MATCH(Table4[[#This Row],[Moda]],param!$A$2:$A$6,0))</f>
        <v>130</v>
      </c>
      <c r="H68" s="1">
        <f>IF(Table4[[#This Row],[Asal]]="A",INDEX(Table3[limit_jakarta],MATCH(Table4[[#This Row],[Moda]],param!$A$2:$A$6,0)),INDEX(Table3[limit_non_jakarta],MATCH(Table4[[#This Row],[Moda]],param!$A$2:$A$6,0)))</f>
        <v>2</v>
      </c>
    </row>
    <row r="69" spans="1:8" x14ac:dyDescent="0.25">
      <c r="A69" t="s">
        <v>13</v>
      </c>
      <c r="B69" t="s">
        <v>22</v>
      </c>
      <c r="C69" t="s">
        <v>56</v>
      </c>
      <c r="D69" s="1">
        <f>INDEX(distances!$B$2:$V$22,MATCH(A69,distances!$A$2:$A$22,0),MATCH(B69,distances!$B$1:$V$1,0))</f>
        <v>392</v>
      </c>
      <c r="E69" s="2">
        <f>INDEX(param!$L$2:$L$6,MATCH(Table4[[#This Row],[Moda]],param!$A$2:$A$6,0))</f>
        <v>6000</v>
      </c>
      <c r="F69" s="2">
        <f>INDEX(param!$M$2:$M$6,MATCH(Table4[[#This Row],[Moda]],param!$A$2:$A$6,0))+(INDEX(param!$N$2:$N$6,MATCH(Table4[[#This Row],[Moda]],param!$A$2:$A$6,0))*Table4[[#This Row],[jarak]])</f>
        <v>51640000</v>
      </c>
      <c r="G69" s="1">
        <f>INDEX(param!$K$2:$K$6,MATCH(Table4[[#This Row],[Moda]],param!$A$2:$A$6,0))</f>
        <v>130</v>
      </c>
      <c r="H69" s="1">
        <f>IF(Table4[[#This Row],[Asal]]="A",INDEX(Table3[limit_jakarta],MATCH(Table4[[#This Row],[Moda]],param!$A$2:$A$6,0)),INDEX(Table3[limit_non_jakarta],MATCH(Table4[[#This Row],[Moda]],param!$A$2:$A$6,0)))</f>
        <v>2</v>
      </c>
    </row>
    <row r="70" spans="1:8" x14ac:dyDescent="0.25">
      <c r="A70" t="s">
        <v>13</v>
      </c>
      <c r="B70" t="s">
        <v>23</v>
      </c>
      <c r="C70" t="s">
        <v>56</v>
      </c>
      <c r="D70" s="1">
        <f>INDEX(distances!$B$2:$V$22,MATCH(A70,distances!$A$2:$A$22,0),MATCH(B70,distances!$B$1:$V$1,0))</f>
        <v>400</v>
      </c>
      <c r="E70" s="2">
        <f>INDEX(param!$L$2:$L$6,MATCH(Table4[[#This Row],[Moda]],param!$A$2:$A$6,0))</f>
        <v>6000</v>
      </c>
      <c r="F70" s="2">
        <f>INDEX(param!$M$2:$M$6,MATCH(Table4[[#This Row],[Moda]],param!$A$2:$A$6,0))+(INDEX(param!$N$2:$N$6,MATCH(Table4[[#This Row],[Moda]],param!$A$2:$A$6,0))*Table4[[#This Row],[jarak]])</f>
        <v>52000000</v>
      </c>
      <c r="G70" s="1">
        <f>INDEX(param!$K$2:$K$6,MATCH(Table4[[#This Row],[Moda]],param!$A$2:$A$6,0))</f>
        <v>130</v>
      </c>
      <c r="H70" s="1">
        <f>IF(Table4[[#This Row],[Asal]]="A",INDEX(Table3[limit_jakarta],MATCH(Table4[[#This Row],[Moda]],param!$A$2:$A$6,0)),INDEX(Table3[limit_non_jakarta],MATCH(Table4[[#This Row],[Moda]],param!$A$2:$A$6,0)))</f>
        <v>2</v>
      </c>
    </row>
    <row r="71" spans="1:8" x14ac:dyDescent="0.25">
      <c r="A71" t="s">
        <v>13</v>
      </c>
      <c r="B71" t="s">
        <v>24</v>
      </c>
      <c r="C71" t="s">
        <v>56</v>
      </c>
      <c r="D71" s="1">
        <f>INDEX(distances!$B$2:$V$22,MATCH(A71,distances!$A$2:$A$22,0),MATCH(B71,distances!$B$1:$V$1,0))</f>
        <v>79</v>
      </c>
      <c r="E71" s="2">
        <f>INDEX(param!$L$2:$L$6,MATCH(Table4[[#This Row],[Moda]],param!$A$2:$A$6,0))</f>
        <v>6000</v>
      </c>
      <c r="F71" s="2">
        <f>INDEX(param!$M$2:$M$6,MATCH(Table4[[#This Row],[Moda]],param!$A$2:$A$6,0))+(INDEX(param!$N$2:$N$6,MATCH(Table4[[#This Row],[Moda]],param!$A$2:$A$6,0))*Table4[[#This Row],[jarak]])</f>
        <v>37555000</v>
      </c>
      <c r="G71" s="1">
        <f>INDEX(param!$K$2:$K$6,MATCH(Table4[[#This Row],[Moda]],param!$A$2:$A$6,0))</f>
        <v>130</v>
      </c>
      <c r="H71" s="1">
        <f>IF(Table4[[#This Row],[Asal]]="A",INDEX(Table3[limit_jakarta],MATCH(Table4[[#This Row],[Moda]],param!$A$2:$A$6,0)),INDEX(Table3[limit_non_jakarta],MATCH(Table4[[#This Row],[Moda]],param!$A$2:$A$6,0)))</f>
        <v>2</v>
      </c>
    </row>
    <row r="72" spans="1:8" x14ac:dyDescent="0.25">
      <c r="A72" t="s">
        <v>13</v>
      </c>
      <c r="B72" t="s">
        <v>25</v>
      </c>
      <c r="C72" t="s">
        <v>56</v>
      </c>
      <c r="D72" s="1">
        <f>INDEX(distances!$B$2:$V$22,MATCH(A72,distances!$A$2:$A$22,0),MATCH(B72,distances!$B$1:$V$1,0))</f>
        <v>266</v>
      </c>
      <c r="E72" s="2">
        <f>INDEX(param!$L$2:$L$6,MATCH(Table4[[#This Row],[Moda]],param!$A$2:$A$6,0))</f>
        <v>6000</v>
      </c>
      <c r="F72" s="2">
        <f>INDEX(param!$M$2:$M$6,MATCH(Table4[[#This Row],[Moda]],param!$A$2:$A$6,0))+(INDEX(param!$N$2:$N$6,MATCH(Table4[[#This Row],[Moda]],param!$A$2:$A$6,0))*Table4[[#This Row],[jarak]])</f>
        <v>45970000</v>
      </c>
      <c r="G72" s="1">
        <f>INDEX(param!$K$2:$K$6,MATCH(Table4[[#This Row],[Moda]],param!$A$2:$A$6,0))</f>
        <v>130</v>
      </c>
      <c r="H72" s="1">
        <f>IF(Table4[[#This Row],[Asal]]="A",INDEX(Table3[limit_jakarta],MATCH(Table4[[#This Row],[Moda]],param!$A$2:$A$6,0)),INDEX(Table3[limit_non_jakarta],MATCH(Table4[[#This Row],[Moda]],param!$A$2:$A$6,0)))</f>
        <v>2</v>
      </c>
    </row>
    <row r="73" spans="1:8" x14ac:dyDescent="0.25">
      <c r="A73" t="s">
        <v>13</v>
      </c>
      <c r="B73" t="s">
        <v>26</v>
      </c>
      <c r="C73" t="s">
        <v>56</v>
      </c>
      <c r="D73" s="1">
        <f>INDEX(distances!$B$2:$V$22,MATCH(A73,distances!$A$2:$A$22,0),MATCH(B73,distances!$B$1:$V$1,0))</f>
        <v>292</v>
      </c>
      <c r="E73" s="2">
        <f>INDEX(param!$L$2:$L$6,MATCH(Table4[[#This Row],[Moda]],param!$A$2:$A$6,0))</f>
        <v>6000</v>
      </c>
      <c r="F73" s="2">
        <f>INDEX(param!$M$2:$M$6,MATCH(Table4[[#This Row],[Moda]],param!$A$2:$A$6,0))+(INDEX(param!$N$2:$N$6,MATCH(Table4[[#This Row],[Moda]],param!$A$2:$A$6,0))*Table4[[#This Row],[jarak]])</f>
        <v>47140000</v>
      </c>
      <c r="G73" s="1">
        <f>INDEX(param!$K$2:$K$6,MATCH(Table4[[#This Row],[Moda]],param!$A$2:$A$6,0))</f>
        <v>130</v>
      </c>
      <c r="H73" s="1">
        <f>IF(Table4[[#This Row],[Asal]]="A",INDEX(Table3[limit_jakarta],MATCH(Table4[[#This Row],[Moda]],param!$A$2:$A$6,0)),INDEX(Table3[limit_non_jakarta],MATCH(Table4[[#This Row],[Moda]],param!$A$2:$A$6,0)))</f>
        <v>2</v>
      </c>
    </row>
    <row r="74" spans="1:8" x14ac:dyDescent="0.25">
      <c r="A74" t="s">
        <v>13</v>
      </c>
      <c r="B74" t="s">
        <v>27</v>
      </c>
      <c r="C74" t="s">
        <v>56</v>
      </c>
      <c r="D74" s="1">
        <f>INDEX(distances!$B$2:$V$22,MATCH(A74,distances!$A$2:$A$22,0),MATCH(B74,distances!$B$1:$V$1,0))</f>
        <v>245</v>
      </c>
      <c r="E74" s="2">
        <f>INDEX(param!$L$2:$L$6,MATCH(Table4[[#This Row],[Moda]],param!$A$2:$A$6,0))</f>
        <v>6000</v>
      </c>
      <c r="F74" s="2">
        <f>INDEX(param!$M$2:$M$6,MATCH(Table4[[#This Row],[Moda]],param!$A$2:$A$6,0))+(INDEX(param!$N$2:$N$6,MATCH(Table4[[#This Row],[Moda]],param!$A$2:$A$6,0))*Table4[[#This Row],[jarak]])</f>
        <v>45025000</v>
      </c>
      <c r="G74" s="1">
        <f>INDEX(param!$K$2:$K$6,MATCH(Table4[[#This Row],[Moda]],param!$A$2:$A$6,0))</f>
        <v>130</v>
      </c>
      <c r="H74" s="1">
        <f>IF(Table4[[#This Row],[Asal]]="A",INDEX(Table3[limit_jakarta],MATCH(Table4[[#This Row],[Moda]],param!$A$2:$A$6,0)),INDEX(Table3[limit_non_jakarta],MATCH(Table4[[#This Row],[Moda]],param!$A$2:$A$6,0)))</f>
        <v>2</v>
      </c>
    </row>
    <row r="75" spans="1:8" x14ac:dyDescent="0.25">
      <c r="A75" t="s">
        <v>13</v>
      </c>
      <c r="B75" t="s">
        <v>28</v>
      </c>
      <c r="C75" t="s">
        <v>56</v>
      </c>
      <c r="D75" s="1">
        <f>INDEX(distances!$B$2:$V$22,MATCH(A75,distances!$A$2:$A$22,0),MATCH(B75,distances!$B$1:$V$1,0))</f>
        <v>355</v>
      </c>
      <c r="E75" s="2">
        <f>INDEX(param!$L$2:$L$6,MATCH(Table4[[#This Row],[Moda]],param!$A$2:$A$6,0))</f>
        <v>6000</v>
      </c>
      <c r="F75" s="2">
        <f>INDEX(param!$M$2:$M$6,MATCH(Table4[[#This Row],[Moda]],param!$A$2:$A$6,0))+(INDEX(param!$N$2:$N$6,MATCH(Table4[[#This Row],[Moda]],param!$A$2:$A$6,0))*Table4[[#This Row],[jarak]])</f>
        <v>49975000</v>
      </c>
      <c r="G75" s="1">
        <f>INDEX(param!$K$2:$K$6,MATCH(Table4[[#This Row],[Moda]],param!$A$2:$A$6,0))</f>
        <v>130</v>
      </c>
      <c r="H75" s="1">
        <f>IF(Table4[[#This Row],[Asal]]="A",INDEX(Table3[limit_jakarta],MATCH(Table4[[#This Row],[Moda]],param!$A$2:$A$6,0)),INDEX(Table3[limit_non_jakarta],MATCH(Table4[[#This Row],[Moda]],param!$A$2:$A$6,0)))</f>
        <v>2</v>
      </c>
    </row>
    <row r="76" spans="1:8" x14ac:dyDescent="0.25">
      <c r="A76" t="s">
        <v>13</v>
      </c>
      <c r="B76" t="s">
        <v>29</v>
      </c>
      <c r="C76" t="s">
        <v>56</v>
      </c>
      <c r="D76" s="1">
        <f>INDEX(distances!$B$2:$V$22,MATCH(A76,distances!$A$2:$A$22,0),MATCH(B76,distances!$B$1:$V$1,0))</f>
        <v>431</v>
      </c>
      <c r="E76" s="2">
        <f>INDEX(param!$L$2:$L$6,MATCH(Table4[[#This Row],[Moda]],param!$A$2:$A$6,0))</f>
        <v>6000</v>
      </c>
      <c r="F76" s="2">
        <f>INDEX(param!$M$2:$M$6,MATCH(Table4[[#This Row],[Moda]],param!$A$2:$A$6,0))+(INDEX(param!$N$2:$N$6,MATCH(Table4[[#This Row],[Moda]],param!$A$2:$A$6,0))*Table4[[#This Row],[jarak]])</f>
        <v>53395000</v>
      </c>
      <c r="G76" s="1">
        <f>INDEX(param!$K$2:$K$6,MATCH(Table4[[#This Row],[Moda]],param!$A$2:$A$6,0))</f>
        <v>130</v>
      </c>
      <c r="H76" s="1">
        <f>IF(Table4[[#This Row],[Asal]]="A",INDEX(Table3[limit_jakarta],MATCH(Table4[[#This Row],[Moda]],param!$A$2:$A$6,0)),INDEX(Table3[limit_non_jakarta],MATCH(Table4[[#This Row],[Moda]],param!$A$2:$A$6,0)))</f>
        <v>2</v>
      </c>
    </row>
    <row r="77" spans="1:8" x14ac:dyDescent="0.25">
      <c r="A77" t="s">
        <v>13</v>
      </c>
      <c r="B77" t="s">
        <v>9</v>
      </c>
      <c r="C77" t="s">
        <v>56</v>
      </c>
      <c r="D77" s="1">
        <f>INDEX(distances!$B$2:$V$22,MATCH(A77,distances!$A$2:$A$22,0),MATCH(B77,distances!$B$1:$V$1,0))</f>
        <v>265</v>
      </c>
      <c r="E77" s="2">
        <f>INDEX(param!$L$2:$L$6,MATCH(Table4[[#This Row],[Moda]],param!$A$2:$A$6,0))</f>
        <v>6000</v>
      </c>
      <c r="F77" s="2">
        <f>INDEX(param!$M$2:$M$6,MATCH(Table4[[#This Row],[Moda]],param!$A$2:$A$6,0))+(INDEX(param!$N$2:$N$6,MATCH(Table4[[#This Row],[Moda]],param!$A$2:$A$6,0))*Table4[[#This Row],[jarak]])</f>
        <v>45925000</v>
      </c>
      <c r="G77" s="1">
        <f>INDEX(param!$K$2:$K$6,MATCH(Table4[[#This Row],[Moda]],param!$A$2:$A$6,0))</f>
        <v>130</v>
      </c>
      <c r="H77" s="1">
        <f>IF(Table4[[#This Row],[Asal]]="A",INDEX(Table3[limit_jakarta],MATCH(Table4[[#This Row],[Moda]],param!$A$2:$A$6,0)),INDEX(Table3[limit_non_jakarta],MATCH(Table4[[#This Row],[Moda]],param!$A$2:$A$6,0)))</f>
        <v>2</v>
      </c>
    </row>
    <row r="78" spans="1:8" x14ac:dyDescent="0.25">
      <c r="A78" t="s">
        <v>13</v>
      </c>
      <c r="B78" t="s">
        <v>30</v>
      </c>
      <c r="C78" t="s">
        <v>56</v>
      </c>
      <c r="D78" s="1">
        <f>INDEX(distances!$B$2:$V$22,MATCH(A78,distances!$A$2:$A$22,0),MATCH(B78,distances!$B$1:$V$1,0))</f>
        <v>194</v>
      </c>
      <c r="E78" s="2">
        <f>INDEX(param!$L$2:$L$6,MATCH(Table4[[#This Row],[Moda]],param!$A$2:$A$6,0))</f>
        <v>6000</v>
      </c>
      <c r="F78" s="2">
        <f>INDEX(param!$M$2:$M$6,MATCH(Table4[[#This Row],[Moda]],param!$A$2:$A$6,0))+(INDEX(param!$N$2:$N$6,MATCH(Table4[[#This Row],[Moda]],param!$A$2:$A$6,0))*Table4[[#This Row],[jarak]])</f>
        <v>42730000</v>
      </c>
      <c r="G78" s="1">
        <f>INDEX(param!$K$2:$K$6,MATCH(Table4[[#This Row],[Moda]],param!$A$2:$A$6,0))</f>
        <v>130</v>
      </c>
      <c r="H78" s="1">
        <f>IF(Table4[[#This Row],[Asal]]="A",INDEX(Table3[limit_jakarta],MATCH(Table4[[#This Row],[Moda]],param!$A$2:$A$6,0)),INDEX(Table3[limit_non_jakarta],MATCH(Table4[[#This Row],[Moda]],param!$A$2:$A$6,0)))</f>
        <v>2</v>
      </c>
    </row>
    <row r="79" spans="1:8" x14ac:dyDescent="0.25">
      <c r="A79" t="s">
        <v>13</v>
      </c>
      <c r="B79" t="s">
        <v>31</v>
      </c>
      <c r="C79" t="s">
        <v>56</v>
      </c>
      <c r="D79" s="1">
        <f>INDEX(distances!$B$2:$V$22,MATCH(A79,distances!$A$2:$A$22,0),MATCH(B79,distances!$B$1:$V$1,0))</f>
        <v>95</v>
      </c>
      <c r="E79" s="2">
        <f>INDEX(param!$L$2:$L$6,MATCH(Table4[[#This Row],[Moda]],param!$A$2:$A$6,0))</f>
        <v>6000</v>
      </c>
      <c r="F79" s="2">
        <f>INDEX(param!$M$2:$M$6,MATCH(Table4[[#This Row],[Moda]],param!$A$2:$A$6,0))+(INDEX(param!$N$2:$N$6,MATCH(Table4[[#This Row],[Moda]],param!$A$2:$A$6,0))*Table4[[#This Row],[jarak]])</f>
        <v>38275000</v>
      </c>
      <c r="G79" s="1">
        <f>INDEX(param!$K$2:$K$6,MATCH(Table4[[#This Row],[Moda]],param!$A$2:$A$6,0))</f>
        <v>130</v>
      </c>
      <c r="H79" s="1">
        <f>IF(Table4[[#This Row],[Asal]]="A",INDEX(Table3[limit_jakarta],MATCH(Table4[[#This Row],[Moda]],param!$A$2:$A$6,0)),INDEX(Table3[limit_non_jakarta],MATCH(Table4[[#This Row],[Moda]],param!$A$2:$A$6,0)))</f>
        <v>2</v>
      </c>
    </row>
    <row r="80" spans="1:8" x14ac:dyDescent="0.25">
      <c r="A80" t="s">
        <v>13</v>
      </c>
      <c r="B80" t="s">
        <v>10</v>
      </c>
      <c r="C80" t="s">
        <v>56</v>
      </c>
      <c r="D80" s="1">
        <f>INDEX(distances!$B$2:$V$22,MATCH(A80,distances!$A$2:$A$22,0),MATCH(B80,distances!$B$1:$V$1,0))</f>
        <v>92</v>
      </c>
      <c r="E80" s="2">
        <f>INDEX(param!$L$2:$L$6,MATCH(Table4[[#This Row],[Moda]],param!$A$2:$A$6,0))</f>
        <v>6000</v>
      </c>
      <c r="F80" s="2">
        <f>INDEX(param!$M$2:$M$6,MATCH(Table4[[#This Row],[Moda]],param!$A$2:$A$6,0))+(INDEX(param!$N$2:$N$6,MATCH(Table4[[#This Row],[Moda]],param!$A$2:$A$6,0))*Table4[[#This Row],[jarak]])</f>
        <v>38140000</v>
      </c>
      <c r="G80" s="1">
        <f>INDEX(param!$K$2:$K$6,MATCH(Table4[[#This Row],[Moda]],param!$A$2:$A$6,0))</f>
        <v>130</v>
      </c>
      <c r="H80" s="1">
        <f>IF(Table4[[#This Row],[Asal]]="A",INDEX(Table3[limit_jakarta],MATCH(Table4[[#This Row],[Moda]],param!$A$2:$A$6,0)),INDEX(Table3[limit_non_jakarta],MATCH(Table4[[#This Row],[Moda]],param!$A$2:$A$6,0)))</f>
        <v>2</v>
      </c>
    </row>
    <row r="81" spans="1:8" x14ac:dyDescent="0.25">
      <c r="A81" t="s">
        <v>13</v>
      </c>
      <c r="B81" t="s">
        <v>32</v>
      </c>
      <c r="C81" t="s">
        <v>56</v>
      </c>
      <c r="D81" s="1">
        <f>INDEX(distances!$B$2:$V$22,MATCH(A81,distances!$A$2:$A$22,0),MATCH(B81,distances!$B$1:$V$1,0))</f>
        <v>348</v>
      </c>
      <c r="E81" s="2">
        <f>INDEX(param!$L$2:$L$6,MATCH(Table4[[#This Row],[Moda]],param!$A$2:$A$6,0))</f>
        <v>6000</v>
      </c>
      <c r="F81" s="2">
        <f>INDEX(param!$M$2:$M$6,MATCH(Table4[[#This Row],[Moda]],param!$A$2:$A$6,0))+(INDEX(param!$N$2:$N$6,MATCH(Table4[[#This Row],[Moda]],param!$A$2:$A$6,0))*Table4[[#This Row],[jarak]])</f>
        <v>49660000</v>
      </c>
      <c r="G81" s="1">
        <f>INDEX(param!$K$2:$K$6,MATCH(Table4[[#This Row],[Moda]],param!$A$2:$A$6,0))</f>
        <v>130</v>
      </c>
      <c r="H81" s="1">
        <f>IF(Table4[[#This Row],[Asal]]="A",INDEX(Table3[limit_jakarta],MATCH(Table4[[#This Row],[Moda]],param!$A$2:$A$6,0)),INDEX(Table3[limit_non_jakarta],MATCH(Table4[[#This Row],[Moda]],param!$A$2:$A$6,0)))</f>
        <v>2</v>
      </c>
    </row>
    <row r="82" spans="1:8" x14ac:dyDescent="0.25">
      <c r="A82" t="s">
        <v>13</v>
      </c>
      <c r="B82" t="s">
        <v>15</v>
      </c>
      <c r="C82" t="s">
        <v>57</v>
      </c>
      <c r="D82" s="1">
        <f>INDEX(distances!$B$2:$V$22,MATCH(A82,distances!$A$2:$A$22,0),MATCH(B82,distances!$B$1:$V$1,0))</f>
        <v>371</v>
      </c>
      <c r="E82" s="2">
        <f>INDEX(param!$L$2:$L$6,MATCH(Table4[[#This Row],[Moda]],param!$A$2:$A$6,0))</f>
        <v>11000</v>
      </c>
      <c r="F82" s="2">
        <f>INDEX(param!$M$2:$M$6,MATCH(Table4[[#This Row],[Moda]],param!$A$2:$A$6,0))+(INDEX(param!$N$2:$N$6,MATCH(Table4[[#This Row],[Moda]],param!$A$2:$A$6,0))*Table4[[#This Row],[jarak]])</f>
        <v>40381000</v>
      </c>
      <c r="G82" s="1">
        <f>INDEX(param!$K$2:$K$6,MATCH(Table4[[#This Row],[Moda]],param!$A$2:$A$6,0))</f>
        <v>90</v>
      </c>
      <c r="H82" s="1">
        <f>IF(Table4[[#This Row],[Asal]]="A",INDEX(Table3[limit_jakarta],MATCH(Table4[[#This Row],[Moda]],param!$A$2:$A$6,0)),INDEX(Table3[limit_non_jakarta],MATCH(Table4[[#This Row],[Moda]],param!$A$2:$A$6,0)))</f>
        <v>2</v>
      </c>
    </row>
    <row r="83" spans="1:8" x14ac:dyDescent="0.25">
      <c r="A83" t="s">
        <v>13</v>
      </c>
      <c r="B83" t="s">
        <v>16</v>
      </c>
      <c r="C83" t="s">
        <v>57</v>
      </c>
      <c r="D83" s="1">
        <f>INDEX(distances!$B$2:$V$22,MATCH(A83,distances!$A$2:$A$22,0),MATCH(B83,distances!$B$1:$V$1,0))</f>
        <v>401</v>
      </c>
      <c r="E83" s="2">
        <f>INDEX(param!$L$2:$L$6,MATCH(Table4[[#This Row],[Moda]],param!$A$2:$A$6,0))</f>
        <v>11000</v>
      </c>
      <c r="F83" s="2">
        <f>INDEX(param!$M$2:$M$6,MATCH(Table4[[#This Row],[Moda]],param!$A$2:$A$6,0))+(INDEX(param!$N$2:$N$6,MATCH(Table4[[#This Row],[Moda]],param!$A$2:$A$6,0))*Table4[[#This Row],[jarak]])</f>
        <v>40411000</v>
      </c>
      <c r="G83" s="1">
        <f>INDEX(param!$K$2:$K$6,MATCH(Table4[[#This Row],[Moda]],param!$A$2:$A$6,0))</f>
        <v>90</v>
      </c>
      <c r="H83" s="1">
        <f>IF(Table4[[#This Row],[Asal]]="A",INDEX(Table3[limit_jakarta],MATCH(Table4[[#This Row],[Moda]],param!$A$2:$A$6,0)),INDEX(Table3[limit_non_jakarta],MATCH(Table4[[#This Row],[Moda]],param!$A$2:$A$6,0)))</f>
        <v>2</v>
      </c>
    </row>
    <row r="84" spans="1:8" x14ac:dyDescent="0.25">
      <c r="A84" t="s">
        <v>13</v>
      </c>
      <c r="B84" t="s">
        <v>17</v>
      </c>
      <c r="C84" t="s">
        <v>57</v>
      </c>
      <c r="D84" s="1">
        <f>INDEX(distances!$B$2:$V$22,MATCH(A84,distances!$A$2:$A$22,0),MATCH(B84,distances!$B$1:$V$1,0))</f>
        <v>343</v>
      </c>
      <c r="E84" s="2">
        <f>INDEX(param!$L$2:$L$6,MATCH(Table4[[#This Row],[Moda]],param!$A$2:$A$6,0))</f>
        <v>11000</v>
      </c>
      <c r="F84" s="2">
        <f>INDEX(param!$M$2:$M$6,MATCH(Table4[[#This Row],[Moda]],param!$A$2:$A$6,0))+(INDEX(param!$N$2:$N$6,MATCH(Table4[[#This Row],[Moda]],param!$A$2:$A$6,0))*Table4[[#This Row],[jarak]])</f>
        <v>40353000</v>
      </c>
      <c r="G84" s="1">
        <f>INDEX(param!$K$2:$K$6,MATCH(Table4[[#This Row],[Moda]],param!$A$2:$A$6,0))</f>
        <v>90</v>
      </c>
      <c r="H84" s="1">
        <f>IF(Table4[[#This Row],[Asal]]="A",INDEX(Table3[limit_jakarta],MATCH(Table4[[#This Row],[Moda]],param!$A$2:$A$6,0)),INDEX(Table3[limit_non_jakarta],MATCH(Table4[[#This Row],[Moda]],param!$A$2:$A$6,0)))</f>
        <v>2</v>
      </c>
    </row>
    <row r="85" spans="1:8" x14ac:dyDescent="0.25">
      <c r="A85" t="s">
        <v>13</v>
      </c>
      <c r="B85" t="s">
        <v>18</v>
      </c>
      <c r="C85" t="s">
        <v>57</v>
      </c>
      <c r="D85" s="1">
        <f>INDEX(distances!$B$2:$V$22,MATCH(A85,distances!$A$2:$A$22,0),MATCH(B85,distances!$B$1:$V$1,0))</f>
        <v>361</v>
      </c>
      <c r="E85" s="2">
        <f>INDEX(param!$L$2:$L$6,MATCH(Table4[[#This Row],[Moda]],param!$A$2:$A$6,0))</f>
        <v>11000</v>
      </c>
      <c r="F85" s="2">
        <f>INDEX(param!$M$2:$M$6,MATCH(Table4[[#This Row],[Moda]],param!$A$2:$A$6,0))+(INDEX(param!$N$2:$N$6,MATCH(Table4[[#This Row],[Moda]],param!$A$2:$A$6,0))*Table4[[#This Row],[jarak]])</f>
        <v>40371000</v>
      </c>
      <c r="G85" s="1">
        <f>INDEX(param!$K$2:$K$6,MATCH(Table4[[#This Row],[Moda]],param!$A$2:$A$6,0))</f>
        <v>90</v>
      </c>
      <c r="H85" s="1">
        <f>IF(Table4[[#This Row],[Asal]]="A",INDEX(Table3[limit_jakarta],MATCH(Table4[[#This Row],[Moda]],param!$A$2:$A$6,0)),INDEX(Table3[limit_non_jakarta],MATCH(Table4[[#This Row],[Moda]],param!$A$2:$A$6,0)))</f>
        <v>2</v>
      </c>
    </row>
    <row r="86" spans="1:8" x14ac:dyDescent="0.25">
      <c r="A86" t="s">
        <v>13</v>
      </c>
      <c r="B86" t="s">
        <v>19</v>
      </c>
      <c r="C86" t="s">
        <v>57</v>
      </c>
      <c r="D86" s="1">
        <f>INDEX(distances!$B$2:$V$22,MATCH(A86,distances!$A$2:$A$22,0),MATCH(B86,distances!$B$1:$V$1,0))</f>
        <v>341</v>
      </c>
      <c r="E86" s="2">
        <f>INDEX(param!$L$2:$L$6,MATCH(Table4[[#This Row],[Moda]],param!$A$2:$A$6,0))</f>
        <v>11000</v>
      </c>
      <c r="F86" s="2">
        <f>INDEX(param!$M$2:$M$6,MATCH(Table4[[#This Row],[Moda]],param!$A$2:$A$6,0))+(INDEX(param!$N$2:$N$6,MATCH(Table4[[#This Row],[Moda]],param!$A$2:$A$6,0))*Table4[[#This Row],[jarak]])</f>
        <v>40351000</v>
      </c>
      <c r="G86" s="1">
        <f>INDEX(param!$K$2:$K$6,MATCH(Table4[[#This Row],[Moda]],param!$A$2:$A$6,0))</f>
        <v>90</v>
      </c>
      <c r="H86" s="1">
        <f>IF(Table4[[#This Row],[Asal]]="A",INDEX(Table3[limit_jakarta],MATCH(Table4[[#This Row],[Moda]],param!$A$2:$A$6,0)),INDEX(Table3[limit_non_jakarta],MATCH(Table4[[#This Row],[Moda]],param!$A$2:$A$6,0)))</f>
        <v>2</v>
      </c>
    </row>
    <row r="87" spans="1:8" x14ac:dyDescent="0.25">
      <c r="A87" t="s">
        <v>13</v>
      </c>
      <c r="B87" t="s">
        <v>20</v>
      </c>
      <c r="C87" t="s">
        <v>57</v>
      </c>
      <c r="D87" s="1">
        <f>INDEX(distances!$B$2:$V$22,MATCH(A87,distances!$A$2:$A$22,0),MATCH(B87,distances!$B$1:$V$1,0))</f>
        <v>370</v>
      </c>
      <c r="E87" s="2">
        <f>INDEX(param!$L$2:$L$6,MATCH(Table4[[#This Row],[Moda]],param!$A$2:$A$6,0))</f>
        <v>11000</v>
      </c>
      <c r="F87" s="2">
        <f>INDEX(param!$M$2:$M$6,MATCH(Table4[[#This Row],[Moda]],param!$A$2:$A$6,0))+(INDEX(param!$N$2:$N$6,MATCH(Table4[[#This Row],[Moda]],param!$A$2:$A$6,0))*Table4[[#This Row],[jarak]])</f>
        <v>40380000</v>
      </c>
      <c r="G87" s="1">
        <f>INDEX(param!$K$2:$K$6,MATCH(Table4[[#This Row],[Moda]],param!$A$2:$A$6,0))</f>
        <v>90</v>
      </c>
      <c r="H87" s="1">
        <f>IF(Table4[[#This Row],[Asal]]="A",INDEX(Table3[limit_jakarta],MATCH(Table4[[#This Row],[Moda]],param!$A$2:$A$6,0)),INDEX(Table3[limit_non_jakarta],MATCH(Table4[[#This Row],[Moda]],param!$A$2:$A$6,0)))</f>
        <v>2</v>
      </c>
    </row>
    <row r="88" spans="1:8" x14ac:dyDescent="0.25">
      <c r="A88" t="s">
        <v>13</v>
      </c>
      <c r="B88" t="s">
        <v>21</v>
      </c>
      <c r="C88" t="s">
        <v>57</v>
      </c>
      <c r="D88" s="1">
        <f>INDEX(distances!$B$2:$V$22,MATCH(A88,distances!$A$2:$A$22,0),MATCH(B88,distances!$B$1:$V$1,0))</f>
        <v>115</v>
      </c>
      <c r="E88" s="2">
        <f>INDEX(param!$L$2:$L$6,MATCH(Table4[[#This Row],[Moda]],param!$A$2:$A$6,0))</f>
        <v>11000</v>
      </c>
      <c r="F88" s="2">
        <f>INDEX(param!$M$2:$M$6,MATCH(Table4[[#This Row],[Moda]],param!$A$2:$A$6,0))+(INDEX(param!$N$2:$N$6,MATCH(Table4[[#This Row],[Moda]],param!$A$2:$A$6,0))*Table4[[#This Row],[jarak]])</f>
        <v>40125000</v>
      </c>
      <c r="G88" s="1">
        <f>INDEX(param!$K$2:$K$6,MATCH(Table4[[#This Row],[Moda]],param!$A$2:$A$6,0))</f>
        <v>90</v>
      </c>
      <c r="H88" s="1">
        <f>IF(Table4[[#This Row],[Asal]]="A",INDEX(Table3[limit_jakarta],MATCH(Table4[[#This Row],[Moda]],param!$A$2:$A$6,0)),INDEX(Table3[limit_non_jakarta],MATCH(Table4[[#This Row],[Moda]],param!$A$2:$A$6,0)))</f>
        <v>2</v>
      </c>
    </row>
    <row r="89" spans="1:8" x14ac:dyDescent="0.25">
      <c r="A89" t="s">
        <v>13</v>
      </c>
      <c r="B89" t="s">
        <v>22</v>
      </c>
      <c r="C89" t="s">
        <v>57</v>
      </c>
      <c r="D89" s="1">
        <f>INDEX(distances!$B$2:$V$22,MATCH(A89,distances!$A$2:$A$22,0),MATCH(B89,distances!$B$1:$V$1,0))</f>
        <v>392</v>
      </c>
      <c r="E89" s="2">
        <f>INDEX(param!$L$2:$L$6,MATCH(Table4[[#This Row],[Moda]],param!$A$2:$A$6,0))</f>
        <v>11000</v>
      </c>
      <c r="F89" s="2">
        <f>INDEX(param!$M$2:$M$6,MATCH(Table4[[#This Row],[Moda]],param!$A$2:$A$6,0))+(INDEX(param!$N$2:$N$6,MATCH(Table4[[#This Row],[Moda]],param!$A$2:$A$6,0))*Table4[[#This Row],[jarak]])</f>
        <v>40402000</v>
      </c>
      <c r="G89" s="1">
        <f>INDEX(param!$K$2:$K$6,MATCH(Table4[[#This Row],[Moda]],param!$A$2:$A$6,0))</f>
        <v>90</v>
      </c>
      <c r="H89" s="1">
        <f>IF(Table4[[#This Row],[Asal]]="A",INDEX(Table3[limit_jakarta],MATCH(Table4[[#This Row],[Moda]],param!$A$2:$A$6,0)),INDEX(Table3[limit_non_jakarta],MATCH(Table4[[#This Row],[Moda]],param!$A$2:$A$6,0)))</f>
        <v>2</v>
      </c>
    </row>
    <row r="90" spans="1:8" x14ac:dyDescent="0.25">
      <c r="A90" t="s">
        <v>13</v>
      </c>
      <c r="B90" t="s">
        <v>23</v>
      </c>
      <c r="C90" t="s">
        <v>57</v>
      </c>
      <c r="D90" s="1">
        <f>INDEX(distances!$B$2:$V$22,MATCH(A90,distances!$A$2:$A$22,0),MATCH(B90,distances!$B$1:$V$1,0))</f>
        <v>400</v>
      </c>
      <c r="E90" s="2">
        <f>INDEX(param!$L$2:$L$6,MATCH(Table4[[#This Row],[Moda]],param!$A$2:$A$6,0))</f>
        <v>11000</v>
      </c>
      <c r="F90" s="2">
        <f>INDEX(param!$M$2:$M$6,MATCH(Table4[[#This Row],[Moda]],param!$A$2:$A$6,0))+(INDEX(param!$N$2:$N$6,MATCH(Table4[[#This Row],[Moda]],param!$A$2:$A$6,0))*Table4[[#This Row],[jarak]])</f>
        <v>40410000</v>
      </c>
      <c r="G90" s="1">
        <f>INDEX(param!$K$2:$K$6,MATCH(Table4[[#This Row],[Moda]],param!$A$2:$A$6,0))</f>
        <v>90</v>
      </c>
      <c r="H90" s="1">
        <f>IF(Table4[[#This Row],[Asal]]="A",INDEX(Table3[limit_jakarta],MATCH(Table4[[#This Row],[Moda]],param!$A$2:$A$6,0)),INDEX(Table3[limit_non_jakarta],MATCH(Table4[[#This Row],[Moda]],param!$A$2:$A$6,0)))</f>
        <v>2</v>
      </c>
    </row>
    <row r="91" spans="1:8" x14ac:dyDescent="0.25">
      <c r="A91" t="s">
        <v>13</v>
      </c>
      <c r="B91" t="s">
        <v>24</v>
      </c>
      <c r="C91" t="s">
        <v>57</v>
      </c>
      <c r="D91" s="1">
        <f>INDEX(distances!$B$2:$V$22,MATCH(A91,distances!$A$2:$A$22,0),MATCH(B91,distances!$B$1:$V$1,0))</f>
        <v>79</v>
      </c>
      <c r="E91" s="2">
        <f>INDEX(param!$L$2:$L$6,MATCH(Table4[[#This Row],[Moda]],param!$A$2:$A$6,0))</f>
        <v>11000</v>
      </c>
      <c r="F91" s="2">
        <f>INDEX(param!$M$2:$M$6,MATCH(Table4[[#This Row],[Moda]],param!$A$2:$A$6,0))+(INDEX(param!$N$2:$N$6,MATCH(Table4[[#This Row],[Moda]],param!$A$2:$A$6,0))*Table4[[#This Row],[jarak]])</f>
        <v>40089000</v>
      </c>
      <c r="G91" s="1">
        <f>INDEX(param!$K$2:$K$6,MATCH(Table4[[#This Row],[Moda]],param!$A$2:$A$6,0))</f>
        <v>90</v>
      </c>
      <c r="H91" s="1">
        <f>IF(Table4[[#This Row],[Asal]]="A",INDEX(Table3[limit_jakarta],MATCH(Table4[[#This Row],[Moda]],param!$A$2:$A$6,0)),INDEX(Table3[limit_non_jakarta],MATCH(Table4[[#This Row],[Moda]],param!$A$2:$A$6,0)))</f>
        <v>2</v>
      </c>
    </row>
    <row r="92" spans="1:8" x14ac:dyDescent="0.25">
      <c r="A92" t="s">
        <v>13</v>
      </c>
      <c r="B92" t="s">
        <v>25</v>
      </c>
      <c r="C92" t="s">
        <v>57</v>
      </c>
      <c r="D92" s="1">
        <f>INDEX(distances!$B$2:$V$22,MATCH(A92,distances!$A$2:$A$22,0),MATCH(B92,distances!$B$1:$V$1,0))</f>
        <v>266</v>
      </c>
      <c r="E92" s="2">
        <f>INDEX(param!$L$2:$L$6,MATCH(Table4[[#This Row],[Moda]],param!$A$2:$A$6,0))</f>
        <v>11000</v>
      </c>
      <c r="F92" s="2">
        <f>INDEX(param!$M$2:$M$6,MATCH(Table4[[#This Row],[Moda]],param!$A$2:$A$6,0))+(INDEX(param!$N$2:$N$6,MATCH(Table4[[#This Row],[Moda]],param!$A$2:$A$6,0))*Table4[[#This Row],[jarak]])</f>
        <v>40276000</v>
      </c>
      <c r="G92" s="1">
        <f>INDEX(param!$K$2:$K$6,MATCH(Table4[[#This Row],[Moda]],param!$A$2:$A$6,0))</f>
        <v>90</v>
      </c>
      <c r="H92" s="1">
        <f>IF(Table4[[#This Row],[Asal]]="A",INDEX(Table3[limit_jakarta],MATCH(Table4[[#This Row],[Moda]],param!$A$2:$A$6,0)),INDEX(Table3[limit_non_jakarta],MATCH(Table4[[#This Row],[Moda]],param!$A$2:$A$6,0)))</f>
        <v>2</v>
      </c>
    </row>
    <row r="93" spans="1:8" x14ac:dyDescent="0.25">
      <c r="A93" t="s">
        <v>13</v>
      </c>
      <c r="B93" t="s">
        <v>26</v>
      </c>
      <c r="C93" t="s">
        <v>57</v>
      </c>
      <c r="D93" s="1">
        <f>INDEX(distances!$B$2:$V$22,MATCH(A93,distances!$A$2:$A$22,0),MATCH(B93,distances!$B$1:$V$1,0))</f>
        <v>292</v>
      </c>
      <c r="E93" s="2">
        <f>INDEX(param!$L$2:$L$6,MATCH(Table4[[#This Row],[Moda]],param!$A$2:$A$6,0))</f>
        <v>11000</v>
      </c>
      <c r="F93" s="2">
        <f>INDEX(param!$M$2:$M$6,MATCH(Table4[[#This Row],[Moda]],param!$A$2:$A$6,0))+(INDEX(param!$N$2:$N$6,MATCH(Table4[[#This Row],[Moda]],param!$A$2:$A$6,0))*Table4[[#This Row],[jarak]])</f>
        <v>40302000</v>
      </c>
      <c r="G93" s="1">
        <f>INDEX(param!$K$2:$K$6,MATCH(Table4[[#This Row],[Moda]],param!$A$2:$A$6,0))</f>
        <v>90</v>
      </c>
      <c r="H93" s="1">
        <f>IF(Table4[[#This Row],[Asal]]="A",INDEX(Table3[limit_jakarta],MATCH(Table4[[#This Row],[Moda]],param!$A$2:$A$6,0)),INDEX(Table3[limit_non_jakarta],MATCH(Table4[[#This Row],[Moda]],param!$A$2:$A$6,0)))</f>
        <v>2</v>
      </c>
    </row>
    <row r="94" spans="1:8" x14ac:dyDescent="0.25">
      <c r="A94" t="s">
        <v>13</v>
      </c>
      <c r="B94" t="s">
        <v>27</v>
      </c>
      <c r="C94" t="s">
        <v>57</v>
      </c>
      <c r="D94" s="1">
        <f>INDEX(distances!$B$2:$V$22,MATCH(A94,distances!$A$2:$A$22,0),MATCH(B94,distances!$B$1:$V$1,0))</f>
        <v>245</v>
      </c>
      <c r="E94" s="2">
        <f>INDEX(param!$L$2:$L$6,MATCH(Table4[[#This Row],[Moda]],param!$A$2:$A$6,0))</f>
        <v>11000</v>
      </c>
      <c r="F94" s="2">
        <f>INDEX(param!$M$2:$M$6,MATCH(Table4[[#This Row],[Moda]],param!$A$2:$A$6,0))+(INDEX(param!$N$2:$N$6,MATCH(Table4[[#This Row],[Moda]],param!$A$2:$A$6,0))*Table4[[#This Row],[jarak]])</f>
        <v>40255000</v>
      </c>
      <c r="G94" s="1">
        <f>INDEX(param!$K$2:$K$6,MATCH(Table4[[#This Row],[Moda]],param!$A$2:$A$6,0))</f>
        <v>90</v>
      </c>
      <c r="H94" s="1">
        <f>IF(Table4[[#This Row],[Asal]]="A",INDEX(Table3[limit_jakarta],MATCH(Table4[[#This Row],[Moda]],param!$A$2:$A$6,0)),INDEX(Table3[limit_non_jakarta],MATCH(Table4[[#This Row],[Moda]],param!$A$2:$A$6,0)))</f>
        <v>2</v>
      </c>
    </row>
    <row r="95" spans="1:8" x14ac:dyDescent="0.25">
      <c r="A95" t="s">
        <v>13</v>
      </c>
      <c r="B95" t="s">
        <v>28</v>
      </c>
      <c r="C95" t="s">
        <v>57</v>
      </c>
      <c r="D95" s="1">
        <f>INDEX(distances!$B$2:$V$22,MATCH(A95,distances!$A$2:$A$22,0),MATCH(B95,distances!$B$1:$V$1,0))</f>
        <v>355</v>
      </c>
      <c r="E95" s="2">
        <f>INDEX(param!$L$2:$L$6,MATCH(Table4[[#This Row],[Moda]],param!$A$2:$A$6,0))</f>
        <v>11000</v>
      </c>
      <c r="F95" s="2">
        <f>INDEX(param!$M$2:$M$6,MATCH(Table4[[#This Row],[Moda]],param!$A$2:$A$6,0))+(INDEX(param!$N$2:$N$6,MATCH(Table4[[#This Row],[Moda]],param!$A$2:$A$6,0))*Table4[[#This Row],[jarak]])</f>
        <v>40365000</v>
      </c>
      <c r="G95" s="1">
        <f>INDEX(param!$K$2:$K$6,MATCH(Table4[[#This Row],[Moda]],param!$A$2:$A$6,0))</f>
        <v>90</v>
      </c>
      <c r="H95" s="1">
        <f>IF(Table4[[#This Row],[Asal]]="A",INDEX(Table3[limit_jakarta],MATCH(Table4[[#This Row],[Moda]],param!$A$2:$A$6,0)),INDEX(Table3[limit_non_jakarta],MATCH(Table4[[#This Row],[Moda]],param!$A$2:$A$6,0)))</f>
        <v>2</v>
      </c>
    </row>
    <row r="96" spans="1:8" x14ac:dyDescent="0.25">
      <c r="A96" t="s">
        <v>13</v>
      </c>
      <c r="B96" t="s">
        <v>29</v>
      </c>
      <c r="C96" t="s">
        <v>57</v>
      </c>
      <c r="D96" s="1">
        <f>INDEX(distances!$B$2:$V$22,MATCH(A96,distances!$A$2:$A$22,0),MATCH(B96,distances!$B$1:$V$1,0))</f>
        <v>431</v>
      </c>
      <c r="E96" s="2">
        <f>INDEX(param!$L$2:$L$6,MATCH(Table4[[#This Row],[Moda]],param!$A$2:$A$6,0))</f>
        <v>11000</v>
      </c>
      <c r="F96" s="2">
        <f>INDEX(param!$M$2:$M$6,MATCH(Table4[[#This Row],[Moda]],param!$A$2:$A$6,0))+(INDEX(param!$N$2:$N$6,MATCH(Table4[[#This Row],[Moda]],param!$A$2:$A$6,0))*Table4[[#This Row],[jarak]])</f>
        <v>40441000</v>
      </c>
      <c r="G96" s="1">
        <f>INDEX(param!$K$2:$K$6,MATCH(Table4[[#This Row],[Moda]],param!$A$2:$A$6,0))</f>
        <v>90</v>
      </c>
      <c r="H96" s="1">
        <f>IF(Table4[[#This Row],[Asal]]="A",INDEX(Table3[limit_jakarta],MATCH(Table4[[#This Row],[Moda]],param!$A$2:$A$6,0)),INDEX(Table3[limit_non_jakarta],MATCH(Table4[[#This Row],[Moda]],param!$A$2:$A$6,0)))</f>
        <v>2</v>
      </c>
    </row>
    <row r="97" spans="1:8" x14ac:dyDescent="0.25">
      <c r="A97" t="s">
        <v>13</v>
      </c>
      <c r="B97" t="s">
        <v>9</v>
      </c>
      <c r="C97" t="s">
        <v>57</v>
      </c>
      <c r="D97" s="1">
        <f>INDEX(distances!$B$2:$V$22,MATCH(A97,distances!$A$2:$A$22,0),MATCH(B97,distances!$B$1:$V$1,0))</f>
        <v>265</v>
      </c>
      <c r="E97" s="2">
        <f>INDEX(param!$L$2:$L$6,MATCH(Table4[[#This Row],[Moda]],param!$A$2:$A$6,0))</f>
        <v>11000</v>
      </c>
      <c r="F97" s="2">
        <f>INDEX(param!$M$2:$M$6,MATCH(Table4[[#This Row],[Moda]],param!$A$2:$A$6,0))+(INDEX(param!$N$2:$N$6,MATCH(Table4[[#This Row],[Moda]],param!$A$2:$A$6,0))*Table4[[#This Row],[jarak]])</f>
        <v>40275000</v>
      </c>
      <c r="G97" s="1">
        <f>INDEX(param!$K$2:$K$6,MATCH(Table4[[#This Row],[Moda]],param!$A$2:$A$6,0))</f>
        <v>90</v>
      </c>
      <c r="H97" s="1">
        <f>IF(Table4[[#This Row],[Asal]]="A",INDEX(Table3[limit_jakarta],MATCH(Table4[[#This Row],[Moda]],param!$A$2:$A$6,0)),INDEX(Table3[limit_non_jakarta],MATCH(Table4[[#This Row],[Moda]],param!$A$2:$A$6,0)))</f>
        <v>2</v>
      </c>
    </row>
    <row r="98" spans="1:8" x14ac:dyDescent="0.25">
      <c r="A98" t="s">
        <v>13</v>
      </c>
      <c r="B98" t="s">
        <v>30</v>
      </c>
      <c r="C98" t="s">
        <v>57</v>
      </c>
      <c r="D98" s="1">
        <f>INDEX(distances!$B$2:$V$22,MATCH(A98,distances!$A$2:$A$22,0),MATCH(B98,distances!$B$1:$V$1,0))</f>
        <v>194</v>
      </c>
      <c r="E98" s="2">
        <f>INDEX(param!$L$2:$L$6,MATCH(Table4[[#This Row],[Moda]],param!$A$2:$A$6,0))</f>
        <v>11000</v>
      </c>
      <c r="F98" s="2">
        <f>INDEX(param!$M$2:$M$6,MATCH(Table4[[#This Row],[Moda]],param!$A$2:$A$6,0))+(INDEX(param!$N$2:$N$6,MATCH(Table4[[#This Row],[Moda]],param!$A$2:$A$6,0))*Table4[[#This Row],[jarak]])</f>
        <v>40204000</v>
      </c>
      <c r="G98" s="1">
        <f>INDEX(param!$K$2:$K$6,MATCH(Table4[[#This Row],[Moda]],param!$A$2:$A$6,0))</f>
        <v>90</v>
      </c>
      <c r="H98" s="1">
        <f>IF(Table4[[#This Row],[Asal]]="A",INDEX(Table3[limit_jakarta],MATCH(Table4[[#This Row],[Moda]],param!$A$2:$A$6,0)),INDEX(Table3[limit_non_jakarta],MATCH(Table4[[#This Row],[Moda]],param!$A$2:$A$6,0)))</f>
        <v>2</v>
      </c>
    </row>
    <row r="99" spans="1:8" x14ac:dyDescent="0.25">
      <c r="A99" t="s">
        <v>13</v>
      </c>
      <c r="B99" t="s">
        <v>31</v>
      </c>
      <c r="C99" t="s">
        <v>57</v>
      </c>
      <c r="D99" s="1">
        <f>INDEX(distances!$B$2:$V$22,MATCH(A99,distances!$A$2:$A$22,0),MATCH(B99,distances!$B$1:$V$1,0))</f>
        <v>95</v>
      </c>
      <c r="E99" s="2">
        <f>INDEX(param!$L$2:$L$6,MATCH(Table4[[#This Row],[Moda]],param!$A$2:$A$6,0))</f>
        <v>11000</v>
      </c>
      <c r="F99" s="2">
        <f>INDEX(param!$M$2:$M$6,MATCH(Table4[[#This Row],[Moda]],param!$A$2:$A$6,0))+(INDEX(param!$N$2:$N$6,MATCH(Table4[[#This Row],[Moda]],param!$A$2:$A$6,0))*Table4[[#This Row],[jarak]])</f>
        <v>40105000</v>
      </c>
      <c r="G99" s="1">
        <f>INDEX(param!$K$2:$K$6,MATCH(Table4[[#This Row],[Moda]],param!$A$2:$A$6,0))</f>
        <v>90</v>
      </c>
      <c r="H99" s="1">
        <f>IF(Table4[[#This Row],[Asal]]="A",INDEX(Table3[limit_jakarta],MATCH(Table4[[#This Row],[Moda]],param!$A$2:$A$6,0)),INDEX(Table3[limit_non_jakarta],MATCH(Table4[[#This Row],[Moda]],param!$A$2:$A$6,0)))</f>
        <v>2</v>
      </c>
    </row>
    <row r="100" spans="1:8" x14ac:dyDescent="0.25">
      <c r="A100" t="s">
        <v>13</v>
      </c>
      <c r="B100" t="s">
        <v>10</v>
      </c>
      <c r="C100" t="s">
        <v>57</v>
      </c>
      <c r="D100" s="1">
        <f>INDEX(distances!$B$2:$V$22,MATCH(A100,distances!$A$2:$A$22,0),MATCH(B100,distances!$B$1:$V$1,0))</f>
        <v>92</v>
      </c>
      <c r="E100" s="2">
        <f>INDEX(param!$L$2:$L$6,MATCH(Table4[[#This Row],[Moda]],param!$A$2:$A$6,0))</f>
        <v>11000</v>
      </c>
      <c r="F100" s="2">
        <f>INDEX(param!$M$2:$M$6,MATCH(Table4[[#This Row],[Moda]],param!$A$2:$A$6,0))+(INDEX(param!$N$2:$N$6,MATCH(Table4[[#This Row],[Moda]],param!$A$2:$A$6,0))*Table4[[#This Row],[jarak]])</f>
        <v>40102000</v>
      </c>
      <c r="G100" s="1">
        <f>INDEX(param!$K$2:$K$6,MATCH(Table4[[#This Row],[Moda]],param!$A$2:$A$6,0))</f>
        <v>90</v>
      </c>
      <c r="H100" s="1">
        <f>IF(Table4[[#This Row],[Asal]]="A",INDEX(Table3[limit_jakarta],MATCH(Table4[[#This Row],[Moda]],param!$A$2:$A$6,0)),INDEX(Table3[limit_non_jakarta],MATCH(Table4[[#This Row],[Moda]],param!$A$2:$A$6,0)))</f>
        <v>2</v>
      </c>
    </row>
    <row r="101" spans="1:8" x14ac:dyDescent="0.25">
      <c r="A101" t="s">
        <v>13</v>
      </c>
      <c r="B101" t="s">
        <v>32</v>
      </c>
      <c r="C101" t="s">
        <v>57</v>
      </c>
      <c r="D101" s="1">
        <f>INDEX(distances!$B$2:$V$22,MATCH(A101,distances!$A$2:$A$22,0),MATCH(B101,distances!$B$1:$V$1,0))</f>
        <v>348</v>
      </c>
      <c r="E101" s="2">
        <f>INDEX(param!$L$2:$L$6,MATCH(Table4[[#This Row],[Moda]],param!$A$2:$A$6,0))</f>
        <v>11000</v>
      </c>
      <c r="F101" s="2">
        <f>INDEX(param!$M$2:$M$6,MATCH(Table4[[#This Row],[Moda]],param!$A$2:$A$6,0))+(INDEX(param!$N$2:$N$6,MATCH(Table4[[#This Row],[Moda]],param!$A$2:$A$6,0))*Table4[[#This Row],[jarak]])</f>
        <v>40358000</v>
      </c>
      <c r="G101" s="1">
        <f>INDEX(param!$K$2:$K$6,MATCH(Table4[[#This Row],[Moda]],param!$A$2:$A$6,0))</f>
        <v>90</v>
      </c>
      <c r="H101" s="1">
        <f>IF(Table4[[#This Row],[Asal]]="A",INDEX(Table3[limit_jakarta],MATCH(Table4[[#This Row],[Moda]],param!$A$2:$A$6,0)),INDEX(Table3[limit_non_jakarta],MATCH(Table4[[#This Row],[Moda]],param!$A$2:$A$6,0)))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4005-EDD7-4078-AA19-CFB2FAA9C5EB}">
  <dimension ref="A1:B2"/>
  <sheetViews>
    <sheetView workbookViewId="0">
      <selection activeCell="F5" sqref="F5"/>
    </sheetView>
  </sheetViews>
  <sheetFormatPr defaultRowHeight="15" x14ac:dyDescent="0.25"/>
  <cols>
    <col min="1" max="1" width="2" bestFit="1" customWidth="1"/>
    <col min="2" max="2" width="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3</v>
      </c>
      <c r="B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9ABA-F596-4E77-89F6-C70D4E6978D7}">
  <dimension ref="A1:M22"/>
  <sheetViews>
    <sheetView topLeftCell="A4" workbookViewId="0">
      <selection activeCell="J8" sqref="J8"/>
    </sheetView>
  </sheetViews>
  <sheetFormatPr defaultRowHeight="15" x14ac:dyDescent="0.25"/>
  <sheetData>
    <row r="1" spans="1:13" x14ac:dyDescent="0.25">
      <c r="A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t="str">
        <f>Table1[[#This Row],[name]]</f>
        <v>A</v>
      </c>
      <c r="B2">
        <v>-1066</v>
      </c>
      <c r="C2">
        <v>-1066</v>
      </c>
      <c r="D2">
        <v>-1066</v>
      </c>
      <c r="E2">
        <v>-1066</v>
      </c>
      <c r="F2">
        <v>-1066</v>
      </c>
      <c r="G2">
        <v>-1066</v>
      </c>
      <c r="H2">
        <v>-1066</v>
      </c>
      <c r="I2">
        <v>-1066</v>
      </c>
      <c r="J2">
        <v>-1066</v>
      </c>
      <c r="K2">
        <v>-1066</v>
      </c>
      <c r="L2">
        <v>-1066</v>
      </c>
      <c r="M2">
        <v>-1066</v>
      </c>
    </row>
    <row r="3" spans="1:13" x14ac:dyDescent="0.25">
      <c r="A3" t="str">
        <f>Table1[[#This Row],[name]]</f>
        <v>B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</row>
    <row r="4" spans="1:13" x14ac:dyDescent="0.25">
      <c r="A4" t="str">
        <f>Table1[[#This Row],[name]]</f>
        <v>C</v>
      </c>
      <c r="B4">
        <v>59</v>
      </c>
      <c r="C4">
        <v>59</v>
      </c>
      <c r="D4">
        <v>59</v>
      </c>
      <c r="E4">
        <v>59</v>
      </c>
      <c r="F4">
        <v>59</v>
      </c>
      <c r="G4">
        <v>59</v>
      </c>
      <c r="H4">
        <v>59</v>
      </c>
      <c r="I4">
        <v>59</v>
      </c>
      <c r="J4">
        <v>59</v>
      </c>
      <c r="K4">
        <v>59</v>
      </c>
      <c r="L4">
        <v>59</v>
      </c>
      <c r="M4">
        <v>59</v>
      </c>
    </row>
    <row r="5" spans="1:13" x14ac:dyDescent="0.25">
      <c r="A5" t="str">
        <f>Table1[[#This Row],[name]]</f>
        <v>D</v>
      </c>
      <c r="B5">
        <v>32</v>
      </c>
      <c r="C5">
        <v>32</v>
      </c>
      <c r="D5">
        <v>32</v>
      </c>
      <c r="E5">
        <v>32</v>
      </c>
      <c r="F5">
        <v>32</v>
      </c>
      <c r="G5">
        <v>32</v>
      </c>
      <c r="H5">
        <v>32</v>
      </c>
      <c r="I5">
        <v>32</v>
      </c>
      <c r="J5">
        <v>32</v>
      </c>
      <c r="K5">
        <v>32</v>
      </c>
      <c r="L5">
        <v>32</v>
      </c>
      <c r="M5">
        <v>32</v>
      </c>
    </row>
    <row r="6" spans="1:13" x14ac:dyDescent="0.25">
      <c r="A6" t="str">
        <f>Table1[[#This Row],[name]]</f>
        <v>E</v>
      </c>
      <c r="B6">
        <v>99</v>
      </c>
      <c r="C6">
        <v>99</v>
      </c>
      <c r="D6">
        <v>99</v>
      </c>
      <c r="E6">
        <v>99</v>
      </c>
      <c r="F6">
        <v>99</v>
      </c>
      <c r="G6">
        <v>99</v>
      </c>
      <c r="H6">
        <v>99</v>
      </c>
      <c r="I6">
        <v>99</v>
      </c>
      <c r="J6">
        <v>99</v>
      </c>
      <c r="K6">
        <v>99</v>
      </c>
      <c r="L6">
        <v>99</v>
      </c>
      <c r="M6">
        <v>99</v>
      </c>
    </row>
    <row r="7" spans="1:13" x14ac:dyDescent="0.25">
      <c r="A7" t="str">
        <f>Table1[[#This Row],[name]]</f>
        <v>F</v>
      </c>
      <c r="B7">
        <v>89</v>
      </c>
      <c r="C7">
        <v>89</v>
      </c>
      <c r="D7">
        <v>89</v>
      </c>
      <c r="E7">
        <v>89</v>
      </c>
      <c r="F7">
        <v>89</v>
      </c>
      <c r="G7">
        <v>89</v>
      </c>
      <c r="H7">
        <v>89</v>
      </c>
      <c r="I7">
        <v>89</v>
      </c>
      <c r="J7">
        <v>89</v>
      </c>
      <c r="K7">
        <v>89</v>
      </c>
      <c r="L7">
        <v>89</v>
      </c>
      <c r="M7">
        <v>89</v>
      </c>
    </row>
    <row r="8" spans="1:13" x14ac:dyDescent="0.25">
      <c r="A8" t="str">
        <f>Table1[[#This Row],[name]]</f>
        <v>G</v>
      </c>
      <c r="B8">
        <v>39</v>
      </c>
      <c r="C8">
        <v>39</v>
      </c>
      <c r="D8">
        <v>39</v>
      </c>
      <c r="E8">
        <v>39</v>
      </c>
      <c r="F8">
        <v>39</v>
      </c>
      <c r="G8">
        <v>39</v>
      </c>
      <c r="H8">
        <v>39</v>
      </c>
      <c r="I8">
        <v>39</v>
      </c>
      <c r="J8">
        <v>39</v>
      </c>
      <c r="K8">
        <v>39</v>
      </c>
      <c r="L8">
        <v>39</v>
      </c>
      <c r="M8">
        <v>39</v>
      </c>
    </row>
    <row r="9" spans="1:13" x14ac:dyDescent="0.25">
      <c r="A9" t="str">
        <f>Table1[[#This Row],[name]]</f>
        <v>H</v>
      </c>
      <c r="B9">
        <v>15</v>
      </c>
      <c r="C9">
        <v>15</v>
      </c>
      <c r="D9">
        <v>15</v>
      </c>
      <c r="E9">
        <v>15</v>
      </c>
      <c r="F9">
        <v>15</v>
      </c>
      <c r="G9">
        <v>15</v>
      </c>
      <c r="H9">
        <v>15</v>
      </c>
      <c r="I9">
        <v>15</v>
      </c>
      <c r="J9">
        <v>15</v>
      </c>
      <c r="K9">
        <v>15</v>
      </c>
      <c r="L9">
        <v>15</v>
      </c>
      <c r="M9">
        <v>15</v>
      </c>
    </row>
    <row r="10" spans="1:13" x14ac:dyDescent="0.25">
      <c r="A10" t="str">
        <f>Table1[[#This Row],[name]]</f>
        <v>I</v>
      </c>
      <c r="B10">
        <v>55</v>
      </c>
      <c r="C10">
        <v>55</v>
      </c>
      <c r="D10">
        <v>55</v>
      </c>
      <c r="E10">
        <v>55</v>
      </c>
      <c r="F10">
        <v>55</v>
      </c>
      <c r="G10">
        <v>55</v>
      </c>
      <c r="H10">
        <v>55</v>
      </c>
      <c r="I10">
        <v>55</v>
      </c>
      <c r="J10">
        <v>55</v>
      </c>
      <c r="K10">
        <v>55</v>
      </c>
      <c r="L10">
        <v>55</v>
      </c>
      <c r="M10">
        <v>55</v>
      </c>
    </row>
    <row r="11" spans="1:13" x14ac:dyDescent="0.25">
      <c r="A11" t="str">
        <f>Table1[[#This Row],[name]]</f>
        <v>J</v>
      </c>
      <c r="B11">
        <v>21</v>
      </c>
      <c r="C11">
        <v>21</v>
      </c>
      <c r="D11">
        <v>21</v>
      </c>
      <c r="E11">
        <v>21</v>
      </c>
      <c r="F11">
        <v>21</v>
      </c>
      <c r="G11">
        <v>21</v>
      </c>
      <c r="H11">
        <v>21</v>
      </c>
      <c r="I11">
        <v>21</v>
      </c>
      <c r="J11">
        <v>21</v>
      </c>
      <c r="K11">
        <v>21</v>
      </c>
      <c r="L11">
        <v>21</v>
      </c>
      <c r="M11">
        <v>21</v>
      </c>
    </row>
    <row r="12" spans="1:13" x14ac:dyDescent="0.25">
      <c r="A12" t="str">
        <f>Table1[[#This Row],[name]]</f>
        <v>K</v>
      </c>
      <c r="B12">
        <v>92</v>
      </c>
      <c r="C12">
        <v>92</v>
      </c>
      <c r="D12">
        <v>92</v>
      </c>
      <c r="E12">
        <v>92</v>
      </c>
      <c r="F12">
        <v>92</v>
      </c>
      <c r="G12">
        <v>92</v>
      </c>
      <c r="H12">
        <v>92</v>
      </c>
      <c r="I12">
        <v>92</v>
      </c>
      <c r="J12">
        <v>92</v>
      </c>
      <c r="K12">
        <v>92</v>
      </c>
      <c r="L12">
        <v>92</v>
      </c>
      <c r="M12">
        <v>92</v>
      </c>
    </row>
    <row r="13" spans="1:13" x14ac:dyDescent="0.25">
      <c r="A13" t="str">
        <f>Table1[[#This Row],[name]]</f>
        <v>L</v>
      </c>
      <c r="B13">
        <v>51</v>
      </c>
      <c r="C13">
        <v>51</v>
      </c>
      <c r="D13">
        <v>51</v>
      </c>
      <c r="E13">
        <v>51</v>
      </c>
      <c r="F13">
        <v>51</v>
      </c>
      <c r="G13">
        <v>51</v>
      </c>
      <c r="H13">
        <v>51</v>
      </c>
      <c r="I13">
        <v>51</v>
      </c>
      <c r="J13">
        <v>51</v>
      </c>
      <c r="K13">
        <v>51</v>
      </c>
      <c r="L13">
        <v>51</v>
      </c>
      <c r="M13">
        <v>51</v>
      </c>
    </row>
    <row r="14" spans="1:13" x14ac:dyDescent="0.25">
      <c r="A14" t="str">
        <f>Table1[[#This Row],[name]]</f>
        <v>M</v>
      </c>
      <c r="B14">
        <v>20</v>
      </c>
      <c r="C14">
        <v>20</v>
      </c>
      <c r="D14">
        <v>20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20</v>
      </c>
      <c r="M14">
        <v>20</v>
      </c>
    </row>
    <row r="15" spans="1:13" x14ac:dyDescent="0.25">
      <c r="A15" t="str">
        <f>Table1[[#This Row],[name]]</f>
        <v>N</v>
      </c>
      <c r="B15">
        <v>47</v>
      </c>
      <c r="C15">
        <v>47</v>
      </c>
      <c r="D15">
        <v>47</v>
      </c>
      <c r="E15">
        <v>47</v>
      </c>
      <c r="F15">
        <v>47</v>
      </c>
      <c r="G15">
        <v>47</v>
      </c>
      <c r="H15">
        <v>47</v>
      </c>
      <c r="I15">
        <v>47</v>
      </c>
      <c r="J15">
        <v>47</v>
      </c>
      <c r="K15">
        <v>47</v>
      </c>
      <c r="L15">
        <v>47</v>
      </c>
      <c r="M15">
        <v>47</v>
      </c>
    </row>
    <row r="16" spans="1:13" x14ac:dyDescent="0.25">
      <c r="A16" t="str">
        <f>Table1[[#This Row],[name]]</f>
        <v>O</v>
      </c>
      <c r="B16">
        <v>72</v>
      </c>
      <c r="C16">
        <v>72</v>
      </c>
      <c r="D16">
        <v>72</v>
      </c>
      <c r="E16">
        <v>72</v>
      </c>
      <c r="F16">
        <v>72</v>
      </c>
      <c r="G16">
        <v>72</v>
      </c>
      <c r="H16">
        <v>72</v>
      </c>
      <c r="I16">
        <v>72</v>
      </c>
      <c r="J16">
        <v>72</v>
      </c>
      <c r="K16">
        <v>72</v>
      </c>
      <c r="L16">
        <v>72</v>
      </c>
      <c r="M16">
        <v>72</v>
      </c>
    </row>
    <row r="17" spans="1:13" x14ac:dyDescent="0.25">
      <c r="A17" t="str">
        <f>Table1[[#This Row],[name]]</f>
        <v>P</v>
      </c>
      <c r="B17">
        <v>23</v>
      </c>
      <c r="C17">
        <v>23</v>
      </c>
      <c r="D17">
        <v>23</v>
      </c>
      <c r="E17">
        <v>23</v>
      </c>
      <c r="F17">
        <v>23</v>
      </c>
      <c r="G17">
        <v>23</v>
      </c>
      <c r="H17">
        <v>23</v>
      </c>
      <c r="I17">
        <v>23</v>
      </c>
      <c r="J17">
        <v>23</v>
      </c>
      <c r="K17">
        <v>23</v>
      </c>
      <c r="L17">
        <v>23</v>
      </c>
      <c r="M17">
        <v>23</v>
      </c>
    </row>
    <row r="18" spans="1:13" x14ac:dyDescent="0.25">
      <c r="A18" t="str">
        <f>Table1[[#This Row],[name]]</f>
        <v>Q</v>
      </c>
      <c r="B18">
        <v>43</v>
      </c>
      <c r="C18">
        <v>43</v>
      </c>
      <c r="D18">
        <v>43</v>
      </c>
      <c r="E18">
        <v>43</v>
      </c>
      <c r="F18">
        <v>43</v>
      </c>
      <c r="G18">
        <v>43</v>
      </c>
      <c r="H18">
        <v>43</v>
      </c>
      <c r="I18">
        <v>43</v>
      </c>
      <c r="J18">
        <v>43</v>
      </c>
      <c r="K18">
        <v>43</v>
      </c>
      <c r="L18">
        <v>43</v>
      </c>
      <c r="M18">
        <v>43</v>
      </c>
    </row>
    <row r="19" spans="1:13" x14ac:dyDescent="0.25">
      <c r="A19" t="str">
        <f>Table1[[#This Row],[name]]</f>
        <v>R</v>
      </c>
      <c r="B19">
        <v>71</v>
      </c>
      <c r="C19">
        <v>71</v>
      </c>
      <c r="D19">
        <v>71</v>
      </c>
      <c r="E19">
        <v>71</v>
      </c>
      <c r="F19">
        <v>71</v>
      </c>
      <c r="G19">
        <v>71</v>
      </c>
      <c r="H19">
        <v>71</v>
      </c>
      <c r="I19">
        <v>71</v>
      </c>
      <c r="J19">
        <v>71</v>
      </c>
      <c r="K19">
        <v>71</v>
      </c>
      <c r="L19">
        <v>71</v>
      </c>
      <c r="M19">
        <v>71</v>
      </c>
    </row>
    <row r="20" spans="1:13" x14ac:dyDescent="0.25">
      <c r="A20" t="str">
        <f>Table1[[#This Row],[name]]</f>
        <v>S</v>
      </c>
      <c r="B20">
        <v>88</v>
      </c>
      <c r="C20">
        <v>88</v>
      </c>
      <c r="D20">
        <v>88</v>
      </c>
      <c r="E20">
        <v>88</v>
      </c>
      <c r="F20">
        <v>88</v>
      </c>
      <c r="G20">
        <v>88</v>
      </c>
      <c r="H20">
        <v>88</v>
      </c>
      <c r="I20">
        <v>88</v>
      </c>
      <c r="J20">
        <v>88</v>
      </c>
      <c r="K20">
        <v>88</v>
      </c>
      <c r="L20">
        <v>88</v>
      </c>
      <c r="M20">
        <v>88</v>
      </c>
    </row>
    <row r="21" spans="1:13" x14ac:dyDescent="0.25">
      <c r="A21" t="str">
        <f>Table1[[#This Row],[name]]</f>
        <v>T</v>
      </c>
      <c r="B21">
        <v>80</v>
      </c>
      <c r="C21">
        <v>80</v>
      </c>
      <c r="D21">
        <v>80</v>
      </c>
      <c r="E21">
        <v>80</v>
      </c>
      <c r="F21">
        <v>80</v>
      </c>
      <c r="G21">
        <v>80</v>
      </c>
      <c r="H21">
        <v>80</v>
      </c>
      <c r="I21">
        <v>80</v>
      </c>
      <c r="J21">
        <v>80</v>
      </c>
      <c r="K21">
        <v>80</v>
      </c>
      <c r="L21">
        <v>80</v>
      </c>
      <c r="M21">
        <v>80</v>
      </c>
    </row>
    <row r="22" spans="1:13" x14ac:dyDescent="0.25">
      <c r="A22" t="str">
        <f>Table1[[#This Row],[name]]</f>
        <v>U</v>
      </c>
      <c r="B22">
        <v>58</v>
      </c>
      <c r="C22">
        <v>58</v>
      </c>
      <c r="D22">
        <v>58</v>
      </c>
      <c r="E22">
        <v>58</v>
      </c>
      <c r="F22">
        <v>58</v>
      </c>
      <c r="G22">
        <v>58</v>
      </c>
      <c r="H22">
        <v>58</v>
      </c>
      <c r="I22">
        <v>58</v>
      </c>
      <c r="J22">
        <v>58</v>
      </c>
      <c r="K22">
        <v>58</v>
      </c>
      <c r="L22">
        <v>58</v>
      </c>
      <c r="M2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vertices</vt:lpstr>
      <vt:lpstr>distances</vt:lpstr>
      <vt:lpstr>param</vt:lpstr>
      <vt:lpstr>vehicles</vt:lpstr>
      <vt:lpstr>periods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2021-03-31T05:28:11Z</dcterms:created>
  <dcterms:modified xsi:type="dcterms:W3CDTF">2021-06-03T12:45:19Z</dcterms:modified>
</cp:coreProperties>
</file>