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23FEDF11-0356-4E55-8338-6ED314C9A88F}" xr6:coauthVersionLast="46" xr6:coauthVersionMax="46" xr10:uidLastSave="{00000000-0000-0000-0000-000000000000}"/>
  <bookViews>
    <workbookView xWindow="0" yWindow="0" windowWidth="20490" windowHeight="10920" activeTab="2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N6" i="6"/>
  <c r="M6" i="6"/>
  <c r="L6" i="6"/>
  <c r="N5" i="6"/>
  <c r="M5" i="6"/>
  <c r="L5" i="6"/>
  <c r="A2" i="4" l="1" a="1"/>
  <c r="A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<sst xmlns="http://schemas.openxmlformats.org/spreadsheetml/2006/main" count="723" uniqueCount="78">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</sst>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30K5T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6" totalsRowShown="0">
  <autoFilter ref="A1:P6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201" totalsRowShown="0" headerRowDxfId="6" headerRowBorderDxfId="5">
  <autoFilter ref="A1:H20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INDEX(param!$L$2:$L$6,MATCH(Table3[[#This Row],[Moda]],param!$A$2:$A$6,0))</calculatedColumnFormula>
    </tableColumn>
    <tableColumn id="6" xr3:uid="{BA0E28CD-2494-44A3-9A3E-EF213F6ACC74}" name="trip_cost" dataDxfId="2">
      <calculatedColumnFormula>INDEX(param!$M$2:$M$6,MATCH(Table3[[#This Row],[Moda]],param!$A$2:$A$6,0))+(INDEX(param!$N$2:$N$6,MATCH(Table3[[#This Row],[Moda]],param!$A$2:$A$6,0))*Table3[[#This Row],[jarak]])</calculatedColumnFormula>
    </tableColumn>
    <tableColumn id="7" xr3:uid="{79AB73D7-1092-4C67-91A0-F10319715B59}" name="kapasitas" dataDxfId="1">
      <calculatedColumnFormula>INDEX(param!$K$2:$K$6,MATCH(Table3[[#This Row],[Moda]],param!$A$2:$A$6,0))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Row],[Moda]],param!$A$2:$A$6,0)),INDEX(Table2[limit_non_jakarta],MATCH(Table3[[#This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I2" sqref="I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6"/>
  <sheetViews>
    <sheetView tabSelected="1" workbookViewId="0">
      <selection activeCell="F14" sqref="F1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  <row r="5" spans="1:16" x14ac:dyDescent="0.25">
      <c r="A5" s="6" t="s">
        <v>76</v>
      </c>
      <c r="B5" s="8">
        <v>5000</v>
      </c>
      <c r="C5" s="8">
        <v>1000</v>
      </c>
      <c r="D5" s="8">
        <v>0</v>
      </c>
      <c r="E5" s="8">
        <v>1000000</v>
      </c>
      <c r="F5" s="8">
        <v>5000000</v>
      </c>
      <c r="G5" s="8">
        <v>0</v>
      </c>
      <c r="H5" s="8">
        <v>14000000</v>
      </c>
      <c r="I5" s="8">
        <v>14000000</v>
      </c>
      <c r="J5" s="8">
        <v>45000</v>
      </c>
      <c r="K5" s="6">
        <v>130</v>
      </c>
      <c r="L5" s="8">
        <f>SUM([1]!Table3[[#This Row],[CT_cost]:[BM_PICK_PETI]])</f>
        <v>6000</v>
      </c>
      <c r="M5" s="8">
        <f>E5+[1]!Table3[[#This Row],[AKOM_TRIP]]+[1]!Table3[[#This Row],[BBM_TRIP]]+[1]!Table3[[#This Row],[PDDN_TRIP]]+[1]!Table3[[#This Row],[KAWAL_TRIP]]</f>
        <v>34000000</v>
      </c>
      <c r="N5" s="8">
        <f>[1]!Table3[[#This Row],[BBM_DIST]]</f>
        <v>45000</v>
      </c>
      <c r="O5" s="5">
        <v>2</v>
      </c>
      <c r="P5" s="5">
        <v>1</v>
      </c>
    </row>
    <row r="6" spans="1:16" x14ac:dyDescent="0.25">
      <c r="A6" s="6" t="s">
        <v>77</v>
      </c>
      <c r="B6" s="8">
        <v>10000</v>
      </c>
      <c r="C6" s="8">
        <v>1000</v>
      </c>
      <c r="D6" s="8">
        <v>0</v>
      </c>
      <c r="E6" s="8">
        <v>0</v>
      </c>
      <c r="F6" s="8">
        <v>10000</v>
      </c>
      <c r="G6" s="8">
        <v>0</v>
      </c>
      <c r="H6" s="8">
        <v>20000000</v>
      </c>
      <c r="I6" s="8">
        <v>20000000</v>
      </c>
      <c r="J6" s="8">
        <v>1000</v>
      </c>
      <c r="K6" s="6">
        <v>90</v>
      </c>
      <c r="L6" s="8">
        <f>SUM([1]!Table3[[#This Row],[CT_cost]:[BM_PICK_PETI]])</f>
        <v>11000</v>
      </c>
      <c r="M6" s="8">
        <f>E6+[1]!Table3[[#This Row],[AKOM_TRIP]]+[1]!Table3[[#This Row],[BBM_TRIP]]+[1]!Table3[[#This Row],[PDDN_TRIP]]+[1]!Table3[[#This Row],[KAWAL_TRIP]]</f>
        <v>40010000</v>
      </c>
      <c r="N6" s="8">
        <f>[1]!Table3[[#This Row],[BBM_DIST]]</f>
        <v>1000</v>
      </c>
      <c r="O6" s="5">
        <v>2</v>
      </c>
      <c r="P6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201"/>
  <sheetViews>
    <sheetView workbookViewId="0">
      <selection activeCell="D5" sqref="D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INDEX(param!$L$2:$L$6,MATCH(Table3[[#This Row],[Moda]],param!$A$2:$A$6,0))</f>
        <v>10000</v>
      </c>
      <c r="F2" s="10">
        <f>INDEX(param!$M$2:$M$6,MATCH(Table3[[#This Row],[Moda]],param!$A$2:$A$6,0))+(INDEX(param!$N$2:$N$6,MATCH(Table3[[#This Row],[Moda]],param!$A$2:$A$6,0))*Table3[[#This Row],[jarak]])</f>
        <v>40736000</v>
      </c>
      <c r="G2" s="9">
        <f>INDEX(param!$K$2:$K$6,MATCH(Table3[[#This Row],[Moda]],param!$A$2:$A$6,0))</f>
        <v>28</v>
      </c>
      <c r="H2" s="9">
        <f>IF(Table3[[#This Row],[Asal]]="A",INDEX(Table2[limit_jakarta],MATCH(Table3[[#This Row],[Moda]],param!$A$2:$A$6,0)),INDEX(Table2[limit_non_jakarta],MATCH(Table3[[#This Row],[Moda]],param!$A$2:$A$6,0)))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INDEX(param!$L$2:$L$6,MATCH(Table3[[#This Row],[Moda]],param!$A$2:$A$6,0))</f>
        <v>10000</v>
      </c>
      <c r="F3" s="13">
        <f>INDEX(param!$M$2:$M$6,MATCH(Table3[[#This Row],[Moda]],param!$A$2:$A$6,0))+(INDEX(param!$N$2:$N$6,MATCH(Table3[[#This Row],[Moda]],param!$A$2:$A$6,0))*Table3[[#This Row],[jarak]])</f>
        <v>40526000</v>
      </c>
      <c r="G3" s="12">
        <f>INDEX(param!$K$2:$K$6,MATCH(Table3[[#This Row],[Moda]],param!$A$2:$A$6,0))</f>
        <v>28</v>
      </c>
      <c r="H3" s="12">
        <f>IF(Table3[[#This Row],[Asal]]="A",INDEX(Table2[limit_jakarta],MATCH(Table3[[#This Row],[Moda]],param!$A$2:$A$6,0)),INDEX(Table2[limit_non_jakarta],MATCH(Table3[[#This Row],[Moda]],param!$A$2:$A$6,0)))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INDEX(param!$L$2:$L$6,MATCH(Table3[[#This Row],[Moda]],param!$A$2:$A$6,0))</f>
        <v>10000</v>
      </c>
      <c r="F4" s="8">
        <f>INDEX(param!$M$2:$M$6,MATCH(Table3[[#This Row],[Moda]],param!$A$2:$A$6,0))+(INDEX(param!$N$2:$N$6,MATCH(Table3[[#This Row],[Moda]],param!$A$2:$A$6,0))*Table3[[#This Row],[jarak]])</f>
        <v>40272000</v>
      </c>
      <c r="G4">
        <f>INDEX(param!$K$2:$K$6,MATCH(Table3[[#This Row],[Moda]],param!$A$2:$A$6,0))</f>
        <v>28</v>
      </c>
      <c r="H4">
        <f>IF(Table3[[#This Row],[Asal]]="A",INDEX(Table2[limit_jakarta],MATCH(Table3[[#This Row],[Moda]],param!$A$2:$A$6,0)),INDEX(Table2[limit_non_jakarta],MATCH(Table3[[#This Row],[Moda]],param!$A$2:$A$6,0)))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INDEX(param!$L$2:$L$6,MATCH(Table3[[#This Row],[Moda]],param!$A$2:$A$6,0))</f>
        <v>10000</v>
      </c>
      <c r="F5" s="8">
        <f>INDEX(param!$M$2:$M$6,MATCH(Table3[[#This Row],[Moda]],param!$A$2:$A$6,0))+(INDEX(param!$N$2:$N$6,MATCH(Table3[[#This Row],[Moda]],param!$A$2:$A$6,0))*Table3[[#This Row],[jarak]])</f>
        <v>40328000</v>
      </c>
      <c r="G5" s="7">
        <f>INDEX(param!$K$2:$K$6,MATCH(Table3[[#This Row],[Moda]],param!$A$2:$A$6,0))</f>
        <v>28</v>
      </c>
      <c r="H5" s="7">
        <f>IF(Table3[[#This Row],[Asal]]="A",INDEX(Table2[limit_jakarta],MATCH(Table3[[#This Row],[Moda]],param!$A$2:$A$6,0)),INDEX(Table2[limit_non_jakarta],MATCH(Table3[[#This Row],[Moda]],param!$A$2:$A$6,0)))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INDEX(param!$L$2:$L$6,MATCH(Table3[[#This Row],[Moda]],param!$A$2:$A$6,0))</f>
        <v>10000</v>
      </c>
      <c r="F6" s="8">
        <f>INDEX(param!$M$2:$M$6,MATCH(Table3[[#This Row],[Moda]],param!$A$2:$A$6,0))+(INDEX(param!$N$2:$N$6,MATCH(Table3[[#This Row],[Moda]],param!$A$2:$A$6,0))*Table3[[#This Row],[jarak]])</f>
        <v>40672000</v>
      </c>
      <c r="G6" s="7">
        <f>INDEX(param!$K$2:$K$6,MATCH(Table3[[#This Row],[Moda]],param!$A$2:$A$6,0))</f>
        <v>28</v>
      </c>
      <c r="H6" s="7">
        <f>IF(Table3[[#This Row],[Asal]]="A",INDEX(Table2[limit_jakarta],MATCH(Table3[[#This Row],[Moda]],param!$A$2:$A$6,0)),INDEX(Table2[limit_non_jakarta],MATCH(Table3[[#This Row],[Moda]],param!$A$2:$A$6,0)))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INDEX(param!$L$2:$L$6,MATCH(Table3[[#This Row],[Moda]],param!$A$2:$A$6,0))</f>
        <v>10000</v>
      </c>
      <c r="F7" s="8">
        <f>INDEX(param!$M$2:$M$6,MATCH(Table3[[#This Row],[Moda]],param!$A$2:$A$6,0))+(INDEX(param!$N$2:$N$6,MATCH(Table3[[#This Row],[Moda]],param!$A$2:$A$6,0))*Table3[[#This Row],[jarak]])</f>
        <v>40836000</v>
      </c>
      <c r="G7" s="7">
        <f>INDEX(param!$K$2:$K$6,MATCH(Table3[[#This Row],[Moda]],param!$A$2:$A$6,0))</f>
        <v>28</v>
      </c>
      <c r="H7" s="7">
        <f>IF(Table3[[#This Row],[Asal]]="A",INDEX(Table2[limit_jakarta],MATCH(Table3[[#This Row],[Moda]],param!$A$2:$A$6,0)),INDEX(Table2[limit_non_jakarta],MATCH(Table3[[#This Row],[Moda]],param!$A$2:$A$6,0)))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INDEX(param!$L$2:$L$6,MATCH(Table3[[#This Row],[Moda]],param!$A$2:$A$6,0))</f>
        <v>10000</v>
      </c>
      <c r="F8" s="8">
        <f>INDEX(param!$M$2:$M$6,MATCH(Table3[[#This Row],[Moda]],param!$A$2:$A$6,0))+(INDEX(param!$N$2:$N$6,MATCH(Table3[[#This Row],[Moda]],param!$A$2:$A$6,0))*Table3[[#This Row],[jarak]])</f>
        <v>41026000</v>
      </c>
      <c r="G8" s="7">
        <f>INDEX(param!$K$2:$K$6,MATCH(Table3[[#This Row],[Moda]],param!$A$2:$A$6,0))</f>
        <v>28</v>
      </c>
      <c r="H8" s="7">
        <f>IF(Table3[[#This Row],[Asal]]="A",INDEX(Table2[limit_jakarta],MATCH(Table3[[#This Row],[Moda]],param!$A$2:$A$6,0)),INDEX(Table2[limit_non_jakarta],MATCH(Table3[[#This Row],[Moda]],param!$A$2:$A$6,0)))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INDEX(param!$L$2:$L$6,MATCH(Table3[[#This Row],[Moda]],param!$A$2:$A$6,0))</f>
        <v>10000</v>
      </c>
      <c r="F9" s="8">
        <f>INDEX(param!$M$2:$M$6,MATCH(Table3[[#This Row],[Moda]],param!$A$2:$A$6,0))+(INDEX(param!$N$2:$N$6,MATCH(Table3[[#This Row],[Moda]],param!$A$2:$A$6,0))*Table3[[#This Row],[jarak]])</f>
        <v>40416000</v>
      </c>
      <c r="G9" s="7">
        <f>INDEX(param!$K$2:$K$6,MATCH(Table3[[#This Row],[Moda]],param!$A$2:$A$6,0))</f>
        <v>28</v>
      </c>
      <c r="H9" s="7">
        <f>IF(Table3[[#This Row],[Asal]]="A",INDEX(Table2[limit_jakarta],MATCH(Table3[[#This Row],[Moda]],param!$A$2:$A$6,0)),INDEX(Table2[limit_non_jakarta],MATCH(Table3[[#This Row],[Moda]],param!$A$2:$A$6,0)))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INDEX(param!$L$2:$L$6,MATCH(Table3[[#This Row],[Moda]],param!$A$2:$A$6,0))</f>
        <v>10000</v>
      </c>
      <c r="F10" s="8">
        <f>INDEX(param!$M$2:$M$6,MATCH(Table3[[#This Row],[Moda]],param!$A$2:$A$6,0))+(INDEX(param!$N$2:$N$6,MATCH(Table3[[#This Row],[Moda]],param!$A$2:$A$6,0))*Table3[[#This Row],[jarak]])</f>
        <v>40372000</v>
      </c>
      <c r="G10" s="7">
        <f>INDEX(param!$K$2:$K$6,MATCH(Table3[[#This Row],[Moda]],param!$A$2:$A$6,0))</f>
        <v>28</v>
      </c>
      <c r="H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INDEX(param!$L$2:$L$6,MATCH(Table3[[#This Row],[Moda]],param!$A$2:$A$6,0))</f>
        <v>10000</v>
      </c>
      <c r="F11" s="8">
        <f>INDEX(param!$M$2:$M$6,MATCH(Table3[[#This Row],[Moda]],param!$A$2:$A$6,0))+(INDEX(param!$N$2:$N$6,MATCH(Table3[[#This Row],[Moda]],param!$A$2:$A$6,0))*Table3[[#This Row],[jarak]])</f>
        <v>40756000</v>
      </c>
      <c r="G11" s="7">
        <f>INDEX(param!$K$2:$K$6,MATCH(Table3[[#This Row],[Moda]],param!$A$2:$A$6,0))</f>
        <v>28</v>
      </c>
      <c r="H11" s="7">
        <f>IF(Table3[[#This Row],[Asal]]="A",INDEX(Table2[limit_jakarta],MATCH(Table3[[#This Row],[Moda]],param!$A$2:$A$6,0)),INDEX(Table2[limit_non_jakarta],MATCH(Table3[[#This Row],[Moda]],param!$A$2:$A$6,0)))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INDEX(param!$L$2:$L$6,MATCH(Table3[[#This Row],[Moda]],param!$A$2:$A$6,0))</f>
        <v>10000</v>
      </c>
      <c r="F12" s="8">
        <f>INDEX(param!$M$2:$M$6,MATCH(Table3[[#This Row],[Moda]],param!$A$2:$A$6,0))+(INDEX(param!$N$2:$N$6,MATCH(Table3[[#This Row],[Moda]],param!$A$2:$A$6,0))*Table3[[#This Row],[jarak]])</f>
        <v>40716000</v>
      </c>
      <c r="G12" s="7">
        <f>INDEX(param!$K$2:$K$6,MATCH(Table3[[#This Row],[Moda]],param!$A$2:$A$6,0))</f>
        <v>28</v>
      </c>
      <c r="H12" s="7">
        <f>IF(Table3[[#This Row],[Asal]]="A",INDEX(Table2[limit_jakarta],MATCH(Table3[[#This Row],[Moda]],param!$A$2:$A$6,0)),INDEX(Table2[limit_non_jakarta],MATCH(Table3[[#This Row],[Moda]],param!$A$2:$A$6,0)))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INDEX(param!$L$2:$L$6,MATCH(Table3[[#This Row],[Moda]],param!$A$2:$A$6,0))</f>
        <v>10000</v>
      </c>
      <c r="F13" s="8">
        <f>INDEX(param!$M$2:$M$6,MATCH(Table3[[#This Row],[Moda]],param!$A$2:$A$6,0))+(INDEX(param!$N$2:$N$6,MATCH(Table3[[#This Row],[Moda]],param!$A$2:$A$6,0))*Table3[[#This Row],[jarak]])</f>
        <v>41050000</v>
      </c>
      <c r="G13" s="7">
        <f>INDEX(param!$K$2:$K$6,MATCH(Table3[[#This Row],[Moda]],param!$A$2:$A$6,0))</f>
        <v>28</v>
      </c>
      <c r="H13" s="7">
        <f>IF(Table3[[#This Row],[Asal]]="A",INDEX(Table2[limit_jakarta],MATCH(Table3[[#This Row],[Moda]],param!$A$2:$A$6,0)),INDEX(Table2[limit_non_jakarta],MATCH(Table3[[#This Row],[Moda]],param!$A$2:$A$6,0)))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INDEX(param!$L$2:$L$6,MATCH(Table3[[#This Row],[Moda]],param!$A$2:$A$6,0))</f>
        <v>10000</v>
      </c>
      <c r="F14" s="8">
        <f>INDEX(param!$M$2:$M$6,MATCH(Table3[[#This Row],[Moda]],param!$A$2:$A$6,0))+(INDEX(param!$N$2:$N$6,MATCH(Table3[[#This Row],[Moda]],param!$A$2:$A$6,0))*Table3[[#This Row],[jarak]])</f>
        <v>40906000</v>
      </c>
      <c r="G14" s="7">
        <f>INDEX(param!$K$2:$K$6,MATCH(Table3[[#This Row],[Moda]],param!$A$2:$A$6,0))</f>
        <v>28</v>
      </c>
      <c r="H14" s="7">
        <f>IF(Table3[[#This Row],[Asal]]="A",INDEX(Table2[limit_jakarta],MATCH(Table3[[#This Row],[Moda]],param!$A$2:$A$6,0)),INDEX(Table2[limit_non_jakarta],MATCH(Table3[[#This Row],[Moda]],param!$A$2:$A$6,0)))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INDEX(param!$L$2:$L$6,MATCH(Table3[[#This Row],[Moda]],param!$A$2:$A$6,0))</f>
        <v>10000</v>
      </c>
      <c r="F15" s="8">
        <f>INDEX(param!$M$2:$M$6,MATCH(Table3[[#This Row],[Moda]],param!$A$2:$A$6,0))+(INDEX(param!$N$2:$N$6,MATCH(Table3[[#This Row],[Moda]],param!$A$2:$A$6,0))*Table3[[#This Row],[jarak]])</f>
        <v>40334000</v>
      </c>
      <c r="G15" s="7">
        <f>INDEX(param!$K$2:$K$6,MATCH(Table3[[#This Row],[Moda]],param!$A$2:$A$6,0))</f>
        <v>28</v>
      </c>
      <c r="H15" s="7">
        <f>IF(Table3[[#This Row],[Asal]]="A",INDEX(Table2[limit_jakarta],MATCH(Table3[[#This Row],[Moda]],param!$A$2:$A$6,0)),INDEX(Table2[limit_non_jakarta],MATCH(Table3[[#This Row],[Moda]],param!$A$2:$A$6,0)))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INDEX(param!$L$2:$L$6,MATCH(Table3[[#This Row],[Moda]],param!$A$2:$A$6,0))</f>
        <v>10000</v>
      </c>
      <c r="F16" s="8">
        <f>INDEX(param!$M$2:$M$6,MATCH(Table3[[#This Row],[Moda]],param!$A$2:$A$6,0))+(INDEX(param!$N$2:$N$6,MATCH(Table3[[#This Row],[Moda]],param!$A$2:$A$6,0))*Table3[[#This Row],[jarak]])</f>
        <v>40772000</v>
      </c>
      <c r="G16" s="7">
        <f>INDEX(param!$K$2:$K$6,MATCH(Table3[[#This Row],[Moda]],param!$A$2:$A$6,0))</f>
        <v>28</v>
      </c>
      <c r="H16" s="7">
        <f>IF(Table3[[#This Row],[Asal]]="A",INDEX(Table2[limit_jakarta],MATCH(Table3[[#This Row],[Moda]],param!$A$2:$A$6,0)),INDEX(Table2[limit_non_jakarta],MATCH(Table3[[#This Row],[Moda]],param!$A$2:$A$6,0)))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INDEX(param!$L$2:$L$6,MATCH(Table3[[#This Row],[Moda]],param!$A$2:$A$6,0))</f>
        <v>10000</v>
      </c>
      <c r="F17" s="8">
        <f>INDEX(param!$M$2:$M$6,MATCH(Table3[[#This Row],[Moda]],param!$A$2:$A$6,0))+(INDEX(param!$N$2:$N$6,MATCH(Table3[[#This Row],[Moda]],param!$A$2:$A$6,0))*Table3[[#This Row],[jarak]])</f>
        <v>40618000</v>
      </c>
      <c r="G17" s="7">
        <f>INDEX(param!$K$2:$K$6,MATCH(Table3[[#This Row],[Moda]],param!$A$2:$A$6,0))</f>
        <v>28</v>
      </c>
      <c r="H17" s="7">
        <f>IF(Table3[[#This Row],[Asal]]="A",INDEX(Table2[limit_jakarta],MATCH(Table3[[#This Row],[Moda]],param!$A$2:$A$6,0)),INDEX(Table2[limit_non_jakarta],MATCH(Table3[[#This Row],[Moda]],param!$A$2:$A$6,0)))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INDEX(param!$L$2:$L$6,MATCH(Table3[[#This Row],[Moda]],param!$A$2:$A$6,0))</f>
        <v>10000</v>
      </c>
      <c r="F18" s="8">
        <f>INDEX(param!$M$2:$M$6,MATCH(Table3[[#This Row],[Moda]],param!$A$2:$A$6,0))+(INDEX(param!$N$2:$N$6,MATCH(Table3[[#This Row],[Moda]],param!$A$2:$A$6,0))*Table3[[#This Row],[jarak]])</f>
        <v>40758000</v>
      </c>
      <c r="G18" s="7">
        <f>INDEX(param!$K$2:$K$6,MATCH(Table3[[#This Row],[Moda]],param!$A$2:$A$6,0))</f>
        <v>28</v>
      </c>
      <c r="H18" s="7">
        <f>IF(Table3[[#This Row],[Asal]]="A",INDEX(Table2[limit_jakarta],MATCH(Table3[[#This Row],[Moda]],param!$A$2:$A$6,0)),INDEX(Table2[limit_non_jakarta],MATCH(Table3[[#This Row],[Moda]],param!$A$2:$A$6,0)))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INDEX(param!$L$2:$L$6,MATCH(Table3[[#This Row],[Moda]],param!$A$2:$A$6,0))</f>
        <v>10000</v>
      </c>
      <c r="F19" s="8">
        <f>INDEX(param!$M$2:$M$6,MATCH(Table3[[#This Row],[Moda]],param!$A$2:$A$6,0))+(INDEX(param!$N$2:$N$6,MATCH(Table3[[#This Row],[Moda]],param!$A$2:$A$6,0))*Table3[[#This Row],[jarak]])</f>
        <v>40464000</v>
      </c>
      <c r="G19" s="7">
        <f>INDEX(param!$K$2:$K$6,MATCH(Table3[[#This Row],[Moda]],param!$A$2:$A$6,0))</f>
        <v>28</v>
      </c>
      <c r="H19" s="7">
        <f>IF(Table3[[#This Row],[Asal]]="A",INDEX(Table2[limit_jakarta],MATCH(Table3[[#This Row],[Moda]],param!$A$2:$A$6,0)),INDEX(Table2[limit_non_jakarta],MATCH(Table3[[#This Row],[Moda]],param!$A$2:$A$6,0)))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INDEX(param!$L$2:$L$6,MATCH(Table3[[#This Row],[Moda]],param!$A$2:$A$6,0))</f>
        <v>10000</v>
      </c>
      <c r="F20" s="8">
        <f>INDEX(param!$M$2:$M$6,MATCH(Table3[[#This Row],[Moda]],param!$A$2:$A$6,0))+(INDEX(param!$N$2:$N$6,MATCH(Table3[[#This Row],[Moda]],param!$A$2:$A$6,0))*Table3[[#This Row],[jarak]])</f>
        <v>40668000</v>
      </c>
      <c r="G20" s="7">
        <f>INDEX(param!$K$2:$K$6,MATCH(Table3[[#This Row],[Moda]],param!$A$2:$A$6,0))</f>
        <v>28</v>
      </c>
      <c r="H20" s="7">
        <f>IF(Table3[[#This Row],[Asal]]="A",INDEX(Table2[limit_jakarta],MATCH(Table3[[#This Row],[Moda]],param!$A$2:$A$6,0)),INDEX(Table2[limit_non_jakarta],MATCH(Table3[[#This Row],[Moda]],param!$A$2:$A$6,0)))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INDEX(param!$L$2:$L$6,MATCH(Table3[[#This Row],[Moda]],param!$A$2:$A$6,0))</f>
        <v>10000</v>
      </c>
      <c r="F21" s="8">
        <f>INDEX(param!$M$2:$M$6,MATCH(Table3[[#This Row],[Moda]],param!$A$2:$A$6,0))+(INDEX(param!$N$2:$N$6,MATCH(Table3[[#This Row],[Moda]],param!$A$2:$A$6,0))*Table3[[#This Row],[jarak]])</f>
        <v>40790000</v>
      </c>
      <c r="G21" s="7">
        <f>INDEX(param!$K$2:$K$6,MATCH(Table3[[#This Row],[Moda]],param!$A$2:$A$6,0))</f>
        <v>28</v>
      </c>
      <c r="H21" s="7">
        <f>IF(Table3[[#This Row],[Asal]]="A",INDEX(Table2[limit_jakarta],MATCH(Table3[[#This Row],[Moda]],param!$A$2:$A$6,0)),INDEX(Table2[limit_non_jakarta],MATCH(Table3[[#This Row],[Moda]],param!$A$2:$A$6,0)))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INDEX(param!$L$2:$L$6,MATCH(Table3[[#This Row],[Moda]],param!$A$2:$A$6,0))</f>
        <v>10000</v>
      </c>
      <c r="F22" s="8">
        <f>INDEX(param!$M$2:$M$6,MATCH(Table3[[#This Row],[Moda]],param!$A$2:$A$6,0))+(INDEX(param!$N$2:$N$6,MATCH(Table3[[#This Row],[Moda]],param!$A$2:$A$6,0))*Table3[[#This Row],[jarak]])</f>
        <v>40930000</v>
      </c>
      <c r="G22" s="7">
        <f>INDEX(param!$K$2:$K$6,MATCH(Table3[[#This Row],[Moda]],param!$A$2:$A$6,0))</f>
        <v>28</v>
      </c>
      <c r="H22" s="7">
        <f>IF(Table3[[#This Row],[Asal]]="A",INDEX(Table2[limit_jakarta],MATCH(Table3[[#This Row],[Moda]],param!$A$2:$A$6,0)),INDEX(Table2[limit_non_jakarta],MATCH(Table3[[#This Row],[Moda]],param!$A$2:$A$6,0)))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INDEX(param!$L$2:$L$6,MATCH(Table3[[#This Row],[Moda]],param!$A$2:$A$6,0))</f>
        <v>10000</v>
      </c>
      <c r="F23" s="8">
        <f>INDEX(param!$M$2:$M$6,MATCH(Table3[[#This Row],[Moda]],param!$A$2:$A$6,0))+(INDEX(param!$N$2:$N$6,MATCH(Table3[[#This Row],[Moda]],param!$A$2:$A$6,0))*Table3[[#This Row],[jarak]])</f>
        <v>40382000</v>
      </c>
      <c r="G23" s="7">
        <f>INDEX(param!$K$2:$K$6,MATCH(Table3[[#This Row],[Moda]],param!$A$2:$A$6,0))</f>
        <v>28</v>
      </c>
      <c r="H23" s="7">
        <f>IF(Table3[[#This Row],[Asal]]="A",INDEX(Table2[limit_jakarta],MATCH(Table3[[#This Row],[Moda]],param!$A$2:$A$6,0)),INDEX(Table2[limit_non_jakarta],MATCH(Table3[[#This Row],[Moda]],param!$A$2:$A$6,0)))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INDEX(param!$L$2:$L$6,MATCH(Table3[[#This Row],[Moda]],param!$A$2:$A$6,0))</f>
        <v>10000</v>
      </c>
      <c r="F24" s="8">
        <f>INDEX(param!$M$2:$M$6,MATCH(Table3[[#This Row],[Moda]],param!$A$2:$A$6,0))+(INDEX(param!$N$2:$N$6,MATCH(Table3[[#This Row],[Moda]],param!$A$2:$A$6,0))*Table3[[#This Row],[jarak]])</f>
        <v>40622000</v>
      </c>
      <c r="G24" s="7">
        <f>INDEX(param!$K$2:$K$6,MATCH(Table3[[#This Row],[Moda]],param!$A$2:$A$6,0))</f>
        <v>28</v>
      </c>
      <c r="H24" s="7">
        <f>IF(Table3[[#This Row],[Asal]]="A",INDEX(Table2[limit_jakarta],MATCH(Table3[[#This Row],[Moda]],param!$A$2:$A$6,0)),INDEX(Table2[limit_non_jakarta],MATCH(Table3[[#This Row],[Moda]],param!$A$2:$A$6,0)))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INDEX(param!$L$2:$L$6,MATCH(Table3[[#This Row],[Moda]],param!$A$2:$A$6,0))</f>
        <v>10000</v>
      </c>
      <c r="F25" s="8">
        <f>INDEX(param!$M$2:$M$6,MATCH(Table3[[#This Row],[Moda]],param!$A$2:$A$6,0))+(INDEX(param!$N$2:$N$6,MATCH(Table3[[#This Row],[Moda]],param!$A$2:$A$6,0))*Table3[[#This Row],[jarak]])</f>
        <v>40524000</v>
      </c>
      <c r="G25" s="7">
        <f>INDEX(param!$K$2:$K$6,MATCH(Table3[[#This Row],[Moda]],param!$A$2:$A$6,0))</f>
        <v>28</v>
      </c>
      <c r="H25" s="7">
        <f>IF(Table3[[#This Row],[Asal]]="A",INDEX(Table2[limit_jakarta],MATCH(Table3[[#This Row],[Moda]],param!$A$2:$A$6,0)),INDEX(Table2[limit_non_jakarta],MATCH(Table3[[#This Row],[Moda]],param!$A$2:$A$6,0)))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INDEX(param!$L$2:$L$6,MATCH(Table3[[#This Row],[Moda]],param!$A$2:$A$6,0))</f>
        <v>10000</v>
      </c>
      <c r="F26" s="8">
        <f>INDEX(param!$M$2:$M$6,MATCH(Table3[[#This Row],[Moda]],param!$A$2:$A$6,0))+(INDEX(param!$N$2:$N$6,MATCH(Table3[[#This Row],[Moda]],param!$A$2:$A$6,0))*Table3[[#This Row],[jarak]])</f>
        <v>40416000</v>
      </c>
      <c r="G26" s="7">
        <f>INDEX(param!$K$2:$K$6,MATCH(Table3[[#This Row],[Moda]],param!$A$2:$A$6,0))</f>
        <v>28</v>
      </c>
      <c r="H26" s="7">
        <f>IF(Table3[[#This Row],[Asal]]="A",INDEX(Table2[limit_jakarta],MATCH(Table3[[#This Row],[Moda]],param!$A$2:$A$6,0)),INDEX(Table2[limit_non_jakarta],MATCH(Table3[[#This Row],[Moda]],param!$A$2:$A$6,0)))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INDEX(param!$L$2:$L$6,MATCH(Table3[[#This Row],[Moda]],param!$A$2:$A$6,0))</f>
        <v>10000</v>
      </c>
      <c r="F27" s="8">
        <f>INDEX(param!$M$2:$M$6,MATCH(Table3[[#This Row],[Moda]],param!$A$2:$A$6,0))+(INDEX(param!$N$2:$N$6,MATCH(Table3[[#This Row],[Moda]],param!$A$2:$A$6,0))*Table3[[#This Row],[jarak]])</f>
        <v>40764000</v>
      </c>
      <c r="G27" s="7">
        <f>INDEX(param!$K$2:$K$6,MATCH(Table3[[#This Row],[Moda]],param!$A$2:$A$6,0))</f>
        <v>28</v>
      </c>
      <c r="H27" s="7">
        <f>IF(Table3[[#This Row],[Asal]]="A",INDEX(Table2[limit_jakarta],MATCH(Table3[[#This Row],[Moda]],param!$A$2:$A$6,0)),INDEX(Table2[limit_non_jakarta],MATCH(Table3[[#This Row],[Moda]],param!$A$2:$A$6,0)))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INDEX(param!$L$2:$L$6,MATCH(Table3[[#This Row],[Moda]],param!$A$2:$A$6,0))</f>
        <v>10000</v>
      </c>
      <c r="F28" s="8">
        <f>INDEX(param!$M$2:$M$6,MATCH(Table3[[#This Row],[Moda]],param!$A$2:$A$6,0))+(INDEX(param!$N$2:$N$6,MATCH(Table3[[#This Row],[Moda]],param!$A$2:$A$6,0))*Table3[[#This Row],[jarak]])</f>
        <v>40964000</v>
      </c>
      <c r="G28" s="7">
        <f>INDEX(param!$K$2:$K$6,MATCH(Table3[[#This Row],[Moda]],param!$A$2:$A$6,0))</f>
        <v>28</v>
      </c>
      <c r="H28" s="7">
        <f>IF(Table3[[#This Row],[Asal]]="A",INDEX(Table2[limit_jakarta],MATCH(Table3[[#This Row],[Moda]],param!$A$2:$A$6,0)),INDEX(Table2[limit_non_jakarta],MATCH(Table3[[#This Row],[Moda]],param!$A$2:$A$6,0)))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INDEX(param!$L$2:$L$6,MATCH(Table3[[#This Row],[Moda]],param!$A$2:$A$6,0))</f>
        <v>10000</v>
      </c>
      <c r="F29" s="8">
        <f>INDEX(param!$M$2:$M$6,MATCH(Table3[[#This Row],[Moda]],param!$A$2:$A$6,0))+(INDEX(param!$N$2:$N$6,MATCH(Table3[[#This Row],[Moda]],param!$A$2:$A$6,0))*Table3[[#This Row],[jarak]])</f>
        <v>40612000</v>
      </c>
      <c r="G29" s="7">
        <f>INDEX(param!$K$2:$K$6,MATCH(Table3[[#This Row],[Moda]],param!$A$2:$A$6,0))</f>
        <v>28</v>
      </c>
      <c r="H29" s="7">
        <f>IF(Table3[[#This Row],[Asal]]="A",INDEX(Table2[limit_jakarta],MATCH(Table3[[#This Row],[Moda]],param!$A$2:$A$6,0)),INDEX(Table2[limit_non_jakarta],MATCH(Table3[[#This Row],[Moda]],param!$A$2:$A$6,0)))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INDEX(param!$L$2:$L$6,MATCH(Table3[[#This Row],[Moda]],param!$A$2:$A$6,0))</f>
        <v>10000</v>
      </c>
      <c r="F30" s="8">
        <f>INDEX(param!$M$2:$M$6,MATCH(Table3[[#This Row],[Moda]],param!$A$2:$A$6,0))+(INDEX(param!$N$2:$N$6,MATCH(Table3[[#This Row],[Moda]],param!$A$2:$A$6,0))*Table3[[#This Row],[jarak]])</f>
        <v>40344000</v>
      </c>
      <c r="G30" s="7">
        <f>INDEX(param!$K$2:$K$6,MATCH(Table3[[#This Row],[Moda]],param!$A$2:$A$6,0))</f>
        <v>28</v>
      </c>
      <c r="H30" s="7">
        <f>IF(Table3[[#This Row],[Asal]]="A",INDEX(Table2[limit_jakarta],MATCH(Table3[[#This Row],[Moda]],param!$A$2:$A$6,0)),INDEX(Table2[limit_non_jakarta],MATCH(Table3[[#This Row],[Moda]],param!$A$2:$A$6,0)))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INDEX(param!$L$2:$L$6,MATCH(Table3[[#This Row],[Moda]],param!$A$2:$A$6,0))</f>
        <v>10000</v>
      </c>
      <c r="F31" s="8">
        <f>INDEX(param!$M$2:$M$6,MATCH(Table3[[#This Row],[Moda]],param!$A$2:$A$6,0))+(INDEX(param!$N$2:$N$6,MATCH(Table3[[#This Row],[Moda]],param!$A$2:$A$6,0))*Table3[[#This Row],[jarak]])</f>
        <v>40938000</v>
      </c>
      <c r="G31" s="7">
        <f>INDEX(param!$K$2:$K$6,MATCH(Table3[[#This Row],[Moda]],param!$A$2:$A$6,0))</f>
        <v>28</v>
      </c>
      <c r="H31" s="7">
        <f>IF(Table3[[#This Row],[Asal]]="A",INDEX(Table2[limit_jakarta],MATCH(Table3[[#This Row],[Moda]],param!$A$2:$A$6,0)),INDEX(Table2[limit_non_jakarta],MATCH(Table3[[#This Row],[Moda]],param!$A$2:$A$6,0)))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INDEX(param!$L$2:$L$6,MATCH(Table3[[#This Row],[Moda]],param!$A$2:$A$6,0))</f>
        <v>10000</v>
      </c>
      <c r="F32" s="8">
        <f>INDEX(param!$M$2:$M$6,MATCH(Table3[[#This Row],[Moda]],param!$A$2:$A$6,0))+(INDEX(param!$N$2:$N$6,MATCH(Table3[[#This Row],[Moda]],param!$A$2:$A$6,0))*Table3[[#This Row],[jarak]])</f>
        <v>40750000</v>
      </c>
      <c r="G32" s="7">
        <f>INDEX(param!$K$2:$K$6,MATCH(Table3[[#This Row],[Moda]],param!$A$2:$A$6,0))</f>
        <v>28</v>
      </c>
      <c r="H32" s="7">
        <f>IF(Table3[[#This Row],[Asal]]="A",INDEX(Table2[limit_jakarta],MATCH(Table3[[#This Row],[Moda]],param!$A$2:$A$6,0)),INDEX(Table2[limit_non_jakarta],MATCH(Table3[[#This Row],[Moda]],param!$A$2:$A$6,0)))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INDEX(param!$L$2:$L$6,MATCH(Table3[[#This Row],[Moda]],param!$A$2:$A$6,0))</f>
        <v>10000</v>
      </c>
      <c r="F33" s="8">
        <f>INDEX(param!$M$2:$M$6,MATCH(Table3[[#This Row],[Moda]],param!$A$2:$A$6,0))+(INDEX(param!$N$2:$N$6,MATCH(Table3[[#This Row],[Moda]],param!$A$2:$A$6,0))*Table3[[#This Row],[jarak]])</f>
        <v>40174000</v>
      </c>
      <c r="G33" s="7">
        <f>INDEX(param!$K$2:$K$6,MATCH(Table3[[#This Row],[Moda]],param!$A$2:$A$6,0))</f>
        <v>28</v>
      </c>
      <c r="H33" s="7">
        <f>IF(Table3[[#This Row],[Asal]]="A",INDEX(Table2[limit_jakarta],MATCH(Table3[[#This Row],[Moda]],param!$A$2:$A$6,0)),INDEX(Table2[limit_non_jakarta],MATCH(Table3[[#This Row],[Moda]],param!$A$2:$A$6,0)))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INDEX(param!$L$2:$L$6,MATCH(Table3[[#This Row],[Moda]],param!$A$2:$A$6,0))</f>
        <v>10000</v>
      </c>
      <c r="F34" s="8">
        <f>INDEX(param!$M$2:$M$6,MATCH(Table3[[#This Row],[Moda]],param!$A$2:$A$6,0))+(INDEX(param!$N$2:$N$6,MATCH(Table3[[#This Row],[Moda]],param!$A$2:$A$6,0))*Table3[[#This Row],[jarak]])</f>
        <v>40290000</v>
      </c>
      <c r="G34" s="7">
        <f>INDEX(param!$K$2:$K$6,MATCH(Table3[[#This Row],[Moda]],param!$A$2:$A$6,0))</f>
        <v>28</v>
      </c>
      <c r="H34" s="7">
        <f>IF(Table3[[#This Row],[Asal]]="A",INDEX(Table2[limit_jakarta],MATCH(Table3[[#This Row],[Moda]],param!$A$2:$A$6,0)),INDEX(Table2[limit_non_jakarta],MATCH(Table3[[#This Row],[Moda]],param!$A$2:$A$6,0)))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INDEX(param!$L$2:$L$6,MATCH(Table3[[#This Row],[Moda]],param!$A$2:$A$6,0))</f>
        <v>10000</v>
      </c>
      <c r="F35" s="8">
        <f>INDEX(param!$M$2:$M$6,MATCH(Table3[[#This Row],[Moda]],param!$A$2:$A$6,0))+(INDEX(param!$N$2:$N$6,MATCH(Table3[[#This Row],[Moda]],param!$A$2:$A$6,0))*Table3[[#This Row],[jarak]])</f>
        <v>40574000</v>
      </c>
      <c r="G35" s="7">
        <f>INDEX(param!$K$2:$K$6,MATCH(Table3[[#This Row],[Moda]],param!$A$2:$A$6,0))</f>
        <v>28</v>
      </c>
      <c r="H35" s="7">
        <f>IF(Table3[[#This Row],[Asal]]="A",INDEX(Table2[limit_jakarta],MATCH(Table3[[#This Row],[Moda]],param!$A$2:$A$6,0)),INDEX(Table2[limit_non_jakarta],MATCH(Table3[[#This Row],[Moda]],param!$A$2:$A$6,0)))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INDEX(param!$L$2:$L$6,MATCH(Table3[[#This Row],[Moda]],param!$A$2:$A$6,0))</f>
        <v>10000</v>
      </c>
      <c r="F36" s="8">
        <f>INDEX(param!$M$2:$M$6,MATCH(Table3[[#This Row],[Moda]],param!$A$2:$A$6,0))+(INDEX(param!$N$2:$N$6,MATCH(Table3[[#This Row],[Moda]],param!$A$2:$A$6,0))*Table3[[#This Row],[jarak]])</f>
        <v>40080000</v>
      </c>
      <c r="G36" s="7">
        <f>INDEX(param!$K$2:$K$6,MATCH(Table3[[#This Row],[Moda]],param!$A$2:$A$6,0))</f>
        <v>28</v>
      </c>
      <c r="H36" s="7">
        <f>IF(Table3[[#This Row],[Asal]]="A",INDEX(Table2[limit_jakarta],MATCH(Table3[[#This Row],[Moda]],param!$A$2:$A$6,0)),INDEX(Table2[limit_non_jakarta],MATCH(Table3[[#This Row],[Moda]],param!$A$2:$A$6,0)))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INDEX(param!$L$2:$L$6,MATCH(Table3[[#This Row],[Moda]],param!$A$2:$A$6,0))</f>
        <v>10000</v>
      </c>
      <c r="F37" s="8">
        <f>INDEX(param!$M$2:$M$6,MATCH(Table3[[#This Row],[Moda]],param!$A$2:$A$6,0))+(INDEX(param!$N$2:$N$6,MATCH(Table3[[#This Row],[Moda]],param!$A$2:$A$6,0))*Table3[[#This Row],[jarak]])</f>
        <v>40112000</v>
      </c>
      <c r="G37" s="7">
        <f>INDEX(param!$K$2:$K$6,MATCH(Table3[[#This Row],[Moda]],param!$A$2:$A$6,0))</f>
        <v>28</v>
      </c>
      <c r="H37" s="7">
        <f>IF(Table3[[#This Row],[Asal]]="A",INDEX(Table2[limit_jakarta],MATCH(Table3[[#This Row],[Moda]],param!$A$2:$A$6,0)),INDEX(Table2[limit_non_jakarta],MATCH(Table3[[#This Row],[Moda]],param!$A$2:$A$6,0)))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INDEX(param!$L$2:$L$6,MATCH(Table3[[#This Row],[Moda]],param!$A$2:$A$6,0))</f>
        <v>10000</v>
      </c>
      <c r="F38" s="8">
        <f>INDEX(param!$M$2:$M$6,MATCH(Table3[[#This Row],[Moda]],param!$A$2:$A$6,0))+(INDEX(param!$N$2:$N$6,MATCH(Table3[[#This Row],[Moda]],param!$A$2:$A$6,0))*Table3[[#This Row],[jarak]])</f>
        <v>40366000</v>
      </c>
      <c r="G38" s="7">
        <f>INDEX(param!$K$2:$K$6,MATCH(Table3[[#This Row],[Moda]],param!$A$2:$A$6,0))</f>
        <v>28</v>
      </c>
      <c r="H38" s="7">
        <f>IF(Table3[[#This Row],[Asal]]="A",INDEX(Table2[limit_jakarta],MATCH(Table3[[#This Row],[Moda]],param!$A$2:$A$6,0)),INDEX(Table2[limit_non_jakarta],MATCH(Table3[[#This Row],[Moda]],param!$A$2:$A$6,0)))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INDEX(param!$L$2:$L$6,MATCH(Table3[[#This Row],[Moda]],param!$A$2:$A$6,0))</f>
        <v>10000</v>
      </c>
      <c r="F39" s="8">
        <f>INDEX(param!$M$2:$M$6,MATCH(Table3[[#This Row],[Moda]],param!$A$2:$A$6,0))+(INDEX(param!$N$2:$N$6,MATCH(Table3[[#This Row],[Moda]],param!$A$2:$A$6,0))*Table3[[#This Row],[jarak]])</f>
        <v>40974000</v>
      </c>
      <c r="G39" s="7">
        <f>INDEX(param!$K$2:$K$6,MATCH(Table3[[#This Row],[Moda]],param!$A$2:$A$6,0))</f>
        <v>28</v>
      </c>
      <c r="H39" s="7">
        <f>IF(Table3[[#This Row],[Asal]]="A",INDEX(Table2[limit_jakarta],MATCH(Table3[[#This Row],[Moda]],param!$A$2:$A$6,0)),INDEX(Table2[limit_non_jakarta],MATCH(Table3[[#This Row],[Moda]],param!$A$2:$A$6,0)))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INDEX(param!$L$2:$L$6,MATCH(Table3[[#This Row],[Moda]],param!$A$2:$A$6,0))</f>
        <v>10000</v>
      </c>
      <c r="F40" s="8">
        <f>INDEX(param!$M$2:$M$6,MATCH(Table3[[#This Row],[Moda]],param!$A$2:$A$6,0))+(INDEX(param!$N$2:$N$6,MATCH(Table3[[#This Row],[Moda]],param!$A$2:$A$6,0))*Table3[[#This Row],[jarak]])</f>
        <v>40952000</v>
      </c>
      <c r="G40" s="7">
        <f>INDEX(param!$K$2:$K$6,MATCH(Table3[[#This Row],[Moda]],param!$A$2:$A$6,0))</f>
        <v>28</v>
      </c>
      <c r="H40" s="7">
        <f>IF(Table3[[#This Row],[Asal]]="A",INDEX(Table2[limit_jakarta],MATCH(Table3[[#This Row],[Moda]],param!$A$2:$A$6,0)),INDEX(Table2[limit_non_jakarta],MATCH(Table3[[#This Row],[Moda]],param!$A$2:$A$6,0)))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INDEX(param!$L$2:$L$6,MATCH(Table3[[#This Row],[Moda]],param!$A$2:$A$6,0))</f>
        <v>10000</v>
      </c>
      <c r="F41" s="8">
        <f>INDEX(param!$M$2:$M$6,MATCH(Table3[[#This Row],[Moda]],param!$A$2:$A$6,0))+(INDEX(param!$N$2:$N$6,MATCH(Table3[[#This Row],[Moda]],param!$A$2:$A$6,0))*Table3[[#This Row],[jarak]])</f>
        <v>40170000</v>
      </c>
      <c r="G41" s="7">
        <f>INDEX(param!$K$2:$K$6,MATCH(Table3[[#This Row],[Moda]],param!$A$2:$A$6,0))</f>
        <v>28</v>
      </c>
      <c r="H41" s="7">
        <f>IF(Table3[[#This Row],[Asal]]="A",INDEX(Table2[limit_jakarta],MATCH(Table3[[#This Row],[Moda]],param!$A$2:$A$6,0)),INDEX(Table2[limit_non_jakarta],MATCH(Table3[[#This Row],[Moda]],param!$A$2:$A$6,0)))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INDEX(param!$L$2:$L$6,MATCH(Table3[[#This Row],[Moda]],param!$A$2:$A$6,0))</f>
        <v>90000</v>
      </c>
      <c r="F42" s="8">
        <f>INDEX(param!$M$2:$M$6,MATCH(Table3[[#This Row],[Moda]],param!$A$2:$A$6,0))+(INDEX(param!$N$2:$N$6,MATCH(Table3[[#This Row],[Moda]],param!$A$2:$A$6,0))*Table3[[#This Row],[jarak]])</f>
        <v>59000000</v>
      </c>
      <c r="G42" s="7">
        <f>INDEX(param!$K$2:$K$6,MATCH(Table3[[#This Row],[Moda]],param!$A$2:$A$6,0))</f>
        <v>300</v>
      </c>
      <c r="H42" s="7">
        <f>IF(Table3[[#This Row],[Asal]]="A",INDEX(Table2[limit_jakarta],MATCH(Table3[[#This Row],[Moda]],param!$A$2:$A$6,0)),INDEX(Table2[limit_non_jakarta],MATCH(Table3[[#This Row],[Moda]],param!$A$2:$A$6,0)))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INDEX(param!$L$2:$L$6,MATCH(Table3[[#This Row],[Moda]],param!$A$2:$A$6,0))</f>
        <v>90000</v>
      </c>
      <c r="F43" s="8">
        <f>INDEX(param!$M$2:$M$6,MATCH(Table3[[#This Row],[Moda]],param!$A$2:$A$6,0))+(INDEX(param!$N$2:$N$6,MATCH(Table3[[#This Row],[Moda]],param!$A$2:$A$6,0))*Table3[[#This Row],[jarak]])</f>
        <v>59000000</v>
      </c>
      <c r="G43" s="7">
        <f>INDEX(param!$K$2:$K$6,MATCH(Table3[[#This Row],[Moda]],param!$A$2:$A$6,0))</f>
        <v>300</v>
      </c>
      <c r="H43" s="7">
        <f>IF(Table3[[#This Row],[Asal]]="A",INDEX(Table2[limit_jakarta],MATCH(Table3[[#This Row],[Moda]],param!$A$2:$A$6,0)),INDEX(Table2[limit_non_jakarta],MATCH(Table3[[#This Row],[Moda]],param!$A$2:$A$6,0)))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INDEX(param!$L$2:$L$6,MATCH(Table3[[#This Row],[Moda]],param!$A$2:$A$6,0))</f>
        <v>90000</v>
      </c>
      <c r="F44" s="8">
        <f>INDEX(param!$M$2:$M$6,MATCH(Table3[[#This Row],[Moda]],param!$A$2:$A$6,0))+(INDEX(param!$N$2:$N$6,MATCH(Table3[[#This Row],[Moda]],param!$A$2:$A$6,0))*Table3[[#This Row],[jarak]])</f>
        <v>59000000</v>
      </c>
      <c r="G44" s="7">
        <f>INDEX(param!$K$2:$K$6,MATCH(Table3[[#This Row],[Moda]],param!$A$2:$A$6,0))</f>
        <v>300</v>
      </c>
      <c r="H44" s="7">
        <f>IF(Table3[[#This Row],[Asal]]="A",INDEX(Table2[limit_jakarta],MATCH(Table3[[#This Row],[Moda]],param!$A$2:$A$6,0)),INDEX(Table2[limit_non_jakarta],MATCH(Table3[[#This Row],[Moda]],param!$A$2:$A$6,0)))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INDEX(param!$L$2:$L$6,MATCH(Table3[[#This Row],[Moda]],param!$A$2:$A$6,0))</f>
        <v>90000</v>
      </c>
      <c r="F45" s="8">
        <f>INDEX(param!$M$2:$M$6,MATCH(Table3[[#This Row],[Moda]],param!$A$2:$A$6,0))+(INDEX(param!$N$2:$N$6,MATCH(Table3[[#This Row],[Moda]],param!$A$2:$A$6,0))*Table3[[#This Row],[jarak]])</f>
        <v>59000000</v>
      </c>
      <c r="G45" s="7">
        <f>INDEX(param!$K$2:$K$6,MATCH(Table3[[#This Row],[Moda]],param!$A$2:$A$6,0))</f>
        <v>300</v>
      </c>
      <c r="H45" s="7">
        <f>IF(Table3[[#This Row],[Asal]]="A",INDEX(Table2[limit_jakarta],MATCH(Table3[[#This Row],[Moda]],param!$A$2:$A$6,0)),INDEX(Table2[limit_non_jakarta],MATCH(Table3[[#This Row],[Moda]],param!$A$2:$A$6,0)))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INDEX(param!$L$2:$L$6,MATCH(Table3[[#This Row],[Moda]],param!$A$2:$A$6,0))</f>
        <v>90000</v>
      </c>
      <c r="F46" s="8">
        <f>INDEX(param!$M$2:$M$6,MATCH(Table3[[#This Row],[Moda]],param!$A$2:$A$6,0))+(INDEX(param!$N$2:$N$6,MATCH(Table3[[#This Row],[Moda]],param!$A$2:$A$6,0))*Table3[[#This Row],[jarak]])</f>
        <v>59000000</v>
      </c>
      <c r="G46" s="7">
        <f>INDEX(param!$K$2:$K$6,MATCH(Table3[[#This Row],[Moda]],param!$A$2:$A$6,0))</f>
        <v>300</v>
      </c>
      <c r="H46" s="7">
        <f>IF(Table3[[#This Row],[Asal]]="A",INDEX(Table2[limit_jakarta],MATCH(Table3[[#This Row],[Moda]],param!$A$2:$A$6,0)),INDEX(Table2[limit_non_jakarta],MATCH(Table3[[#This Row],[Moda]],param!$A$2:$A$6,0)))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INDEX(param!$L$2:$L$6,MATCH(Table3[[#This Row],[Moda]],param!$A$2:$A$6,0))</f>
        <v>90000</v>
      </c>
      <c r="F47" s="8">
        <f>INDEX(param!$M$2:$M$6,MATCH(Table3[[#This Row],[Moda]],param!$A$2:$A$6,0))+(INDEX(param!$N$2:$N$6,MATCH(Table3[[#This Row],[Moda]],param!$A$2:$A$6,0))*Table3[[#This Row],[jarak]])</f>
        <v>59000000</v>
      </c>
      <c r="G47" s="7">
        <f>INDEX(param!$K$2:$K$6,MATCH(Table3[[#This Row],[Moda]],param!$A$2:$A$6,0))</f>
        <v>300</v>
      </c>
      <c r="H47" s="7">
        <f>IF(Table3[[#This Row],[Asal]]="A",INDEX(Table2[limit_jakarta],MATCH(Table3[[#This Row],[Moda]],param!$A$2:$A$6,0)),INDEX(Table2[limit_non_jakarta],MATCH(Table3[[#This Row],[Moda]],param!$A$2:$A$6,0)))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INDEX(param!$L$2:$L$6,MATCH(Table3[[#This Row],[Moda]],param!$A$2:$A$6,0))</f>
        <v>90000</v>
      </c>
      <c r="F48" s="8">
        <f>INDEX(param!$M$2:$M$6,MATCH(Table3[[#This Row],[Moda]],param!$A$2:$A$6,0))+(INDEX(param!$N$2:$N$6,MATCH(Table3[[#This Row],[Moda]],param!$A$2:$A$6,0))*Table3[[#This Row],[jarak]])</f>
        <v>59000000</v>
      </c>
      <c r="G48" s="7">
        <f>INDEX(param!$K$2:$K$6,MATCH(Table3[[#This Row],[Moda]],param!$A$2:$A$6,0))</f>
        <v>300</v>
      </c>
      <c r="H48" s="7">
        <f>IF(Table3[[#This Row],[Asal]]="A",INDEX(Table2[limit_jakarta],MATCH(Table3[[#This Row],[Moda]],param!$A$2:$A$6,0)),INDEX(Table2[limit_non_jakarta],MATCH(Table3[[#This Row],[Moda]],param!$A$2:$A$6,0)))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INDEX(param!$L$2:$L$6,MATCH(Table3[[#This Row],[Moda]],param!$A$2:$A$6,0))</f>
        <v>90000</v>
      </c>
      <c r="F49" s="8">
        <f>INDEX(param!$M$2:$M$6,MATCH(Table3[[#This Row],[Moda]],param!$A$2:$A$6,0))+(INDEX(param!$N$2:$N$6,MATCH(Table3[[#This Row],[Moda]],param!$A$2:$A$6,0))*Table3[[#This Row],[jarak]])</f>
        <v>59000000</v>
      </c>
      <c r="G49" s="7">
        <f>INDEX(param!$K$2:$K$6,MATCH(Table3[[#This Row],[Moda]],param!$A$2:$A$6,0))</f>
        <v>300</v>
      </c>
      <c r="H49" s="7">
        <f>IF(Table3[[#This Row],[Asal]]="A",INDEX(Table2[limit_jakarta],MATCH(Table3[[#This Row],[Moda]],param!$A$2:$A$6,0)),INDEX(Table2[limit_non_jakarta],MATCH(Table3[[#This Row],[Moda]],param!$A$2:$A$6,0)))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INDEX(param!$L$2:$L$6,MATCH(Table3[[#This Row],[Moda]],param!$A$2:$A$6,0))</f>
        <v>90000</v>
      </c>
      <c r="F50" s="8">
        <f>INDEX(param!$M$2:$M$6,MATCH(Table3[[#This Row],[Moda]],param!$A$2:$A$6,0))+(INDEX(param!$N$2:$N$6,MATCH(Table3[[#This Row],[Moda]],param!$A$2:$A$6,0))*Table3[[#This Row],[jarak]])</f>
        <v>59000000</v>
      </c>
      <c r="G50" s="7">
        <f>INDEX(param!$K$2:$K$6,MATCH(Table3[[#This Row],[Moda]],param!$A$2:$A$6,0))</f>
        <v>300</v>
      </c>
      <c r="H50" s="7">
        <f>IF(Table3[[#This Row],[Asal]]="A",INDEX(Table2[limit_jakarta],MATCH(Table3[[#This Row],[Moda]],param!$A$2:$A$6,0)),INDEX(Table2[limit_non_jakarta],MATCH(Table3[[#This Row],[Moda]],param!$A$2:$A$6,0)))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INDEX(param!$L$2:$L$6,MATCH(Table3[[#This Row],[Moda]],param!$A$2:$A$6,0))</f>
        <v>90000</v>
      </c>
      <c r="F51" s="8">
        <f>INDEX(param!$M$2:$M$6,MATCH(Table3[[#This Row],[Moda]],param!$A$2:$A$6,0))+(INDEX(param!$N$2:$N$6,MATCH(Table3[[#This Row],[Moda]],param!$A$2:$A$6,0))*Table3[[#This Row],[jarak]])</f>
        <v>59000000</v>
      </c>
      <c r="G51" s="7">
        <f>INDEX(param!$K$2:$K$6,MATCH(Table3[[#This Row],[Moda]],param!$A$2:$A$6,0))</f>
        <v>300</v>
      </c>
      <c r="H51" s="7">
        <f>IF(Table3[[#This Row],[Asal]]="A",INDEX(Table2[limit_jakarta],MATCH(Table3[[#This Row],[Moda]],param!$A$2:$A$6,0)),INDEX(Table2[limit_non_jakarta],MATCH(Table3[[#This Row],[Moda]],param!$A$2:$A$6,0)))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INDEX(param!$L$2:$L$6,MATCH(Table3[[#This Row],[Moda]],param!$A$2:$A$6,0))</f>
        <v>90000</v>
      </c>
      <c r="F52" s="8">
        <f>INDEX(param!$M$2:$M$6,MATCH(Table3[[#This Row],[Moda]],param!$A$2:$A$6,0))+(INDEX(param!$N$2:$N$6,MATCH(Table3[[#This Row],[Moda]],param!$A$2:$A$6,0))*Table3[[#This Row],[jarak]])</f>
        <v>59000000</v>
      </c>
      <c r="G52" s="7">
        <f>INDEX(param!$K$2:$K$6,MATCH(Table3[[#This Row],[Moda]],param!$A$2:$A$6,0))</f>
        <v>300</v>
      </c>
      <c r="H52" s="7">
        <f>IF(Table3[[#This Row],[Asal]]="A",INDEX(Table2[limit_jakarta],MATCH(Table3[[#This Row],[Moda]],param!$A$2:$A$6,0)),INDEX(Table2[limit_non_jakarta],MATCH(Table3[[#This Row],[Moda]],param!$A$2:$A$6,0)))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INDEX(param!$L$2:$L$6,MATCH(Table3[[#This Row],[Moda]],param!$A$2:$A$6,0))</f>
        <v>90000</v>
      </c>
      <c r="F53" s="8">
        <f>INDEX(param!$M$2:$M$6,MATCH(Table3[[#This Row],[Moda]],param!$A$2:$A$6,0))+(INDEX(param!$N$2:$N$6,MATCH(Table3[[#This Row],[Moda]],param!$A$2:$A$6,0))*Table3[[#This Row],[jarak]])</f>
        <v>59000000</v>
      </c>
      <c r="G53" s="7">
        <f>INDEX(param!$K$2:$K$6,MATCH(Table3[[#This Row],[Moda]],param!$A$2:$A$6,0))</f>
        <v>300</v>
      </c>
      <c r="H53" s="7">
        <f>IF(Table3[[#This Row],[Asal]]="A",INDEX(Table2[limit_jakarta],MATCH(Table3[[#This Row],[Moda]],param!$A$2:$A$6,0)),INDEX(Table2[limit_non_jakarta],MATCH(Table3[[#This Row],[Moda]],param!$A$2:$A$6,0)))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INDEX(param!$L$2:$L$6,MATCH(Table3[[#This Row],[Moda]],param!$A$2:$A$6,0))</f>
        <v>90000</v>
      </c>
      <c r="F54" s="8">
        <f>INDEX(param!$M$2:$M$6,MATCH(Table3[[#This Row],[Moda]],param!$A$2:$A$6,0))+(INDEX(param!$N$2:$N$6,MATCH(Table3[[#This Row],[Moda]],param!$A$2:$A$6,0))*Table3[[#This Row],[jarak]])</f>
        <v>59000000</v>
      </c>
      <c r="G54" s="7">
        <f>INDEX(param!$K$2:$K$6,MATCH(Table3[[#This Row],[Moda]],param!$A$2:$A$6,0))</f>
        <v>300</v>
      </c>
      <c r="H54" s="7">
        <f>IF(Table3[[#This Row],[Asal]]="A",INDEX(Table2[limit_jakarta],MATCH(Table3[[#This Row],[Moda]],param!$A$2:$A$6,0)),INDEX(Table2[limit_non_jakarta],MATCH(Table3[[#This Row],[Moda]],param!$A$2:$A$6,0)))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INDEX(param!$L$2:$L$6,MATCH(Table3[[#This Row],[Moda]],param!$A$2:$A$6,0))</f>
        <v>90000</v>
      </c>
      <c r="F55" s="8">
        <f>INDEX(param!$M$2:$M$6,MATCH(Table3[[#This Row],[Moda]],param!$A$2:$A$6,0))+(INDEX(param!$N$2:$N$6,MATCH(Table3[[#This Row],[Moda]],param!$A$2:$A$6,0))*Table3[[#This Row],[jarak]])</f>
        <v>59000000</v>
      </c>
      <c r="G55" s="7">
        <f>INDEX(param!$K$2:$K$6,MATCH(Table3[[#This Row],[Moda]],param!$A$2:$A$6,0))</f>
        <v>300</v>
      </c>
      <c r="H55" s="7">
        <f>IF(Table3[[#This Row],[Asal]]="A",INDEX(Table2[limit_jakarta],MATCH(Table3[[#This Row],[Moda]],param!$A$2:$A$6,0)),INDEX(Table2[limit_non_jakarta],MATCH(Table3[[#This Row],[Moda]],param!$A$2:$A$6,0)))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INDEX(param!$L$2:$L$6,MATCH(Table3[[#This Row],[Moda]],param!$A$2:$A$6,0))</f>
        <v>90000</v>
      </c>
      <c r="F56" s="8">
        <f>INDEX(param!$M$2:$M$6,MATCH(Table3[[#This Row],[Moda]],param!$A$2:$A$6,0))+(INDEX(param!$N$2:$N$6,MATCH(Table3[[#This Row],[Moda]],param!$A$2:$A$6,0))*Table3[[#This Row],[jarak]])</f>
        <v>59000000</v>
      </c>
      <c r="G56" s="7">
        <f>INDEX(param!$K$2:$K$6,MATCH(Table3[[#This Row],[Moda]],param!$A$2:$A$6,0))</f>
        <v>300</v>
      </c>
      <c r="H56" s="7">
        <f>IF(Table3[[#This Row],[Asal]]="A",INDEX(Table2[limit_jakarta],MATCH(Table3[[#This Row],[Moda]],param!$A$2:$A$6,0)),INDEX(Table2[limit_non_jakarta],MATCH(Table3[[#This Row],[Moda]],param!$A$2:$A$6,0)))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INDEX(param!$L$2:$L$6,MATCH(Table3[[#This Row],[Moda]],param!$A$2:$A$6,0))</f>
        <v>90000</v>
      </c>
      <c r="F57" s="8">
        <f>INDEX(param!$M$2:$M$6,MATCH(Table3[[#This Row],[Moda]],param!$A$2:$A$6,0))+(INDEX(param!$N$2:$N$6,MATCH(Table3[[#This Row],[Moda]],param!$A$2:$A$6,0))*Table3[[#This Row],[jarak]])</f>
        <v>59000000</v>
      </c>
      <c r="G57" s="7">
        <f>INDEX(param!$K$2:$K$6,MATCH(Table3[[#This Row],[Moda]],param!$A$2:$A$6,0))</f>
        <v>300</v>
      </c>
      <c r="H57" s="7">
        <f>IF(Table3[[#This Row],[Asal]]="A",INDEX(Table2[limit_jakarta],MATCH(Table3[[#This Row],[Moda]],param!$A$2:$A$6,0)),INDEX(Table2[limit_non_jakarta],MATCH(Table3[[#This Row],[Moda]],param!$A$2:$A$6,0)))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INDEX(param!$L$2:$L$6,MATCH(Table3[[#This Row],[Moda]],param!$A$2:$A$6,0))</f>
        <v>90000</v>
      </c>
      <c r="F58" s="8">
        <f>INDEX(param!$M$2:$M$6,MATCH(Table3[[#This Row],[Moda]],param!$A$2:$A$6,0))+(INDEX(param!$N$2:$N$6,MATCH(Table3[[#This Row],[Moda]],param!$A$2:$A$6,0))*Table3[[#This Row],[jarak]])</f>
        <v>59000000</v>
      </c>
      <c r="G58" s="7">
        <f>INDEX(param!$K$2:$K$6,MATCH(Table3[[#This Row],[Moda]],param!$A$2:$A$6,0))</f>
        <v>300</v>
      </c>
      <c r="H58" s="7">
        <f>IF(Table3[[#This Row],[Asal]]="A",INDEX(Table2[limit_jakarta],MATCH(Table3[[#This Row],[Moda]],param!$A$2:$A$6,0)),INDEX(Table2[limit_non_jakarta],MATCH(Table3[[#This Row],[Moda]],param!$A$2:$A$6,0)))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INDEX(param!$L$2:$L$6,MATCH(Table3[[#This Row],[Moda]],param!$A$2:$A$6,0))</f>
        <v>90000</v>
      </c>
      <c r="F59" s="8">
        <f>INDEX(param!$M$2:$M$6,MATCH(Table3[[#This Row],[Moda]],param!$A$2:$A$6,0))+(INDEX(param!$N$2:$N$6,MATCH(Table3[[#This Row],[Moda]],param!$A$2:$A$6,0))*Table3[[#This Row],[jarak]])</f>
        <v>59000000</v>
      </c>
      <c r="G59" s="7">
        <f>INDEX(param!$K$2:$K$6,MATCH(Table3[[#This Row],[Moda]],param!$A$2:$A$6,0))</f>
        <v>300</v>
      </c>
      <c r="H59" s="7">
        <f>IF(Table3[[#This Row],[Asal]]="A",INDEX(Table2[limit_jakarta],MATCH(Table3[[#This Row],[Moda]],param!$A$2:$A$6,0)),INDEX(Table2[limit_non_jakarta],MATCH(Table3[[#This Row],[Moda]],param!$A$2:$A$6,0)))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INDEX(param!$L$2:$L$6,MATCH(Table3[[#This Row],[Moda]],param!$A$2:$A$6,0))</f>
        <v>90000</v>
      </c>
      <c r="F60" s="8">
        <f>INDEX(param!$M$2:$M$6,MATCH(Table3[[#This Row],[Moda]],param!$A$2:$A$6,0))+(INDEX(param!$N$2:$N$6,MATCH(Table3[[#This Row],[Moda]],param!$A$2:$A$6,0))*Table3[[#This Row],[jarak]])</f>
        <v>59000000</v>
      </c>
      <c r="G60" s="7">
        <f>INDEX(param!$K$2:$K$6,MATCH(Table3[[#This Row],[Moda]],param!$A$2:$A$6,0))</f>
        <v>300</v>
      </c>
      <c r="H60" s="7">
        <f>IF(Table3[[#This Row],[Asal]]="A",INDEX(Table2[limit_jakarta],MATCH(Table3[[#This Row],[Moda]],param!$A$2:$A$6,0)),INDEX(Table2[limit_non_jakarta],MATCH(Table3[[#This Row],[Moda]],param!$A$2:$A$6,0)))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INDEX(param!$L$2:$L$6,MATCH(Table3[[#This Row],[Moda]],param!$A$2:$A$6,0))</f>
        <v>90000</v>
      </c>
      <c r="F61" s="8">
        <f>INDEX(param!$M$2:$M$6,MATCH(Table3[[#This Row],[Moda]],param!$A$2:$A$6,0))+(INDEX(param!$N$2:$N$6,MATCH(Table3[[#This Row],[Moda]],param!$A$2:$A$6,0))*Table3[[#This Row],[jarak]])</f>
        <v>59000000</v>
      </c>
      <c r="G61" s="7">
        <f>INDEX(param!$K$2:$K$6,MATCH(Table3[[#This Row],[Moda]],param!$A$2:$A$6,0))</f>
        <v>300</v>
      </c>
      <c r="H61" s="7">
        <f>IF(Table3[[#This Row],[Asal]]="A",INDEX(Table2[limit_jakarta],MATCH(Table3[[#This Row],[Moda]],param!$A$2:$A$6,0)),INDEX(Table2[limit_non_jakarta],MATCH(Table3[[#This Row],[Moda]],param!$A$2:$A$6,0)))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INDEX(param!$L$2:$L$6,MATCH(Table3[[#This Row],[Moda]],param!$A$2:$A$6,0))</f>
        <v>90000</v>
      </c>
      <c r="F62" s="8">
        <f>INDEX(param!$M$2:$M$6,MATCH(Table3[[#This Row],[Moda]],param!$A$2:$A$6,0))+(INDEX(param!$N$2:$N$6,MATCH(Table3[[#This Row],[Moda]],param!$A$2:$A$6,0))*Table3[[#This Row],[jarak]])</f>
        <v>59000000</v>
      </c>
      <c r="G62" s="7">
        <f>INDEX(param!$K$2:$K$6,MATCH(Table3[[#This Row],[Moda]],param!$A$2:$A$6,0))</f>
        <v>300</v>
      </c>
      <c r="H62" s="7">
        <f>IF(Table3[[#This Row],[Asal]]="A",INDEX(Table2[limit_jakarta],MATCH(Table3[[#This Row],[Moda]],param!$A$2:$A$6,0)),INDEX(Table2[limit_non_jakarta],MATCH(Table3[[#This Row],[Moda]],param!$A$2:$A$6,0)))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INDEX(param!$L$2:$L$6,MATCH(Table3[[#This Row],[Moda]],param!$A$2:$A$6,0))</f>
        <v>90000</v>
      </c>
      <c r="F63" s="8">
        <f>INDEX(param!$M$2:$M$6,MATCH(Table3[[#This Row],[Moda]],param!$A$2:$A$6,0))+(INDEX(param!$N$2:$N$6,MATCH(Table3[[#This Row],[Moda]],param!$A$2:$A$6,0))*Table3[[#This Row],[jarak]])</f>
        <v>59000000</v>
      </c>
      <c r="G63" s="7">
        <f>INDEX(param!$K$2:$K$6,MATCH(Table3[[#This Row],[Moda]],param!$A$2:$A$6,0))</f>
        <v>300</v>
      </c>
      <c r="H63" s="7">
        <f>IF(Table3[[#This Row],[Asal]]="A",INDEX(Table2[limit_jakarta],MATCH(Table3[[#This Row],[Moda]],param!$A$2:$A$6,0)),INDEX(Table2[limit_non_jakarta],MATCH(Table3[[#This Row],[Moda]],param!$A$2:$A$6,0)))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INDEX(param!$L$2:$L$6,MATCH(Table3[[#This Row],[Moda]],param!$A$2:$A$6,0))</f>
        <v>90000</v>
      </c>
      <c r="F64" s="8">
        <f>INDEX(param!$M$2:$M$6,MATCH(Table3[[#This Row],[Moda]],param!$A$2:$A$6,0))+(INDEX(param!$N$2:$N$6,MATCH(Table3[[#This Row],[Moda]],param!$A$2:$A$6,0))*Table3[[#This Row],[jarak]])</f>
        <v>59000000</v>
      </c>
      <c r="G64" s="7">
        <f>INDEX(param!$K$2:$K$6,MATCH(Table3[[#This Row],[Moda]],param!$A$2:$A$6,0))</f>
        <v>300</v>
      </c>
      <c r="H64" s="7">
        <f>IF(Table3[[#This Row],[Asal]]="A",INDEX(Table2[limit_jakarta],MATCH(Table3[[#This Row],[Moda]],param!$A$2:$A$6,0)),INDEX(Table2[limit_non_jakarta],MATCH(Table3[[#This Row],[Moda]],param!$A$2:$A$6,0)))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INDEX(param!$L$2:$L$6,MATCH(Table3[[#This Row],[Moda]],param!$A$2:$A$6,0))</f>
        <v>90000</v>
      </c>
      <c r="F65" s="8">
        <f>INDEX(param!$M$2:$M$6,MATCH(Table3[[#This Row],[Moda]],param!$A$2:$A$6,0))+(INDEX(param!$N$2:$N$6,MATCH(Table3[[#This Row],[Moda]],param!$A$2:$A$6,0))*Table3[[#This Row],[jarak]])</f>
        <v>59000000</v>
      </c>
      <c r="G65" s="7">
        <f>INDEX(param!$K$2:$K$6,MATCH(Table3[[#This Row],[Moda]],param!$A$2:$A$6,0))</f>
        <v>300</v>
      </c>
      <c r="H65" s="7">
        <f>IF(Table3[[#This Row],[Asal]]="A",INDEX(Table2[limit_jakarta],MATCH(Table3[[#This Row],[Moda]],param!$A$2:$A$6,0)),INDEX(Table2[limit_non_jakarta],MATCH(Table3[[#This Row],[Moda]],param!$A$2:$A$6,0)))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INDEX(param!$L$2:$L$6,MATCH(Table3[[#This Row],[Moda]],param!$A$2:$A$6,0))</f>
        <v>90000</v>
      </c>
      <c r="F66" s="8">
        <f>INDEX(param!$M$2:$M$6,MATCH(Table3[[#This Row],[Moda]],param!$A$2:$A$6,0))+(INDEX(param!$N$2:$N$6,MATCH(Table3[[#This Row],[Moda]],param!$A$2:$A$6,0))*Table3[[#This Row],[jarak]])</f>
        <v>59000000</v>
      </c>
      <c r="G66" s="7">
        <f>INDEX(param!$K$2:$K$6,MATCH(Table3[[#This Row],[Moda]],param!$A$2:$A$6,0))</f>
        <v>300</v>
      </c>
      <c r="H66" s="7">
        <f>IF(Table3[[#This Row],[Asal]]="A",INDEX(Table2[limit_jakarta],MATCH(Table3[[#This Row],[Moda]],param!$A$2:$A$6,0)),INDEX(Table2[limit_non_jakarta],MATCH(Table3[[#This Row],[Moda]],param!$A$2:$A$6,0)))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INDEX(param!$L$2:$L$6,MATCH(Table3[[#This Row],[Moda]],param!$A$2:$A$6,0))</f>
        <v>90000</v>
      </c>
      <c r="F67" s="8">
        <f>INDEX(param!$M$2:$M$6,MATCH(Table3[[#This Row],[Moda]],param!$A$2:$A$6,0))+(INDEX(param!$N$2:$N$6,MATCH(Table3[[#This Row],[Moda]],param!$A$2:$A$6,0))*Table3[[#This Row],[jarak]])</f>
        <v>59000000</v>
      </c>
      <c r="G67" s="7">
        <f>INDEX(param!$K$2:$K$6,MATCH(Table3[[#This Row],[Moda]],param!$A$2:$A$6,0))</f>
        <v>300</v>
      </c>
      <c r="H67" s="7">
        <f>IF(Table3[[#This Row],[Asal]]="A",INDEX(Table2[limit_jakarta],MATCH(Table3[[#This Row],[Moda]],param!$A$2:$A$6,0)),INDEX(Table2[limit_non_jakarta],MATCH(Table3[[#This Row],[Moda]],param!$A$2:$A$6,0)))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INDEX(param!$L$2:$L$6,MATCH(Table3[[#This Row],[Moda]],param!$A$2:$A$6,0))</f>
        <v>90000</v>
      </c>
      <c r="F68" s="8">
        <f>INDEX(param!$M$2:$M$6,MATCH(Table3[[#This Row],[Moda]],param!$A$2:$A$6,0))+(INDEX(param!$N$2:$N$6,MATCH(Table3[[#This Row],[Moda]],param!$A$2:$A$6,0))*Table3[[#This Row],[jarak]])</f>
        <v>59000000</v>
      </c>
      <c r="G68" s="7">
        <f>INDEX(param!$K$2:$K$6,MATCH(Table3[[#This Row],[Moda]],param!$A$2:$A$6,0))</f>
        <v>300</v>
      </c>
      <c r="H68" s="7">
        <f>IF(Table3[[#This Row],[Asal]]="A",INDEX(Table2[limit_jakarta],MATCH(Table3[[#This Row],[Moda]],param!$A$2:$A$6,0)),INDEX(Table2[limit_non_jakarta],MATCH(Table3[[#This Row],[Moda]],param!$A$2:$A$6,0)))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INDEX(param!$L$2:$L$6,MATCH(Table3[[#This Row],[Moda]],param!$A$2:$A$6,0))</f>
        <v>90000</v>
      </c>
      <c r="F69" s="8">
        <f>INDEX(param!$M$2:$M$6,MATCH(Table3[[#This Row],[Moda]],param!$A$2:$A$6,0))+(INDEX(param!$N$2:$N$6,MATCH(Table3[[#This Row],[Moda]],param!$A$2:$A$6,0))*Table3[[#This Row],[jarak]])</f>
        <v>59000000</v>
      </c>
      <c r="G69" s="7">
        <f>INDEX(param!$K$2:$K$6,MATCH(Table3[[#This Row],[Moda]],param!$A$2:$A$6,0))</f>
        <v>300</v>
      </c>
      <c r="H69" s="7">
        <f>IF(Table3[[#This Row],[Asal]]="A",INDEX(Table2[limit_jakarta],MATCH(Table3[[#This Row],[Moda]],param!$A$2:$A$6,0)),INDEX(Table2[limit_non_jakarta],MATCH(Table3[[#This Row],[Moda]],param!$A$2:$A$6,0)))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INDEX(param!$L$2:$L$6,MATCH(Table3[[#This Row],[Moda]],param!$A$2:$A$6,0))</f>
        <v>90000</v>
      </c>
      <c r="F70" s="8">
        <f>INDEX(param!$M$2:$M$6,MATCH(Table3[[#This Row],[Moda]],param!$A$2:$A$6,0))+(INDEX(param!$N$2:$N$6,MATCH(Table3[[#This Row],[Moda]],param!$A$2:$A$6,0))*Table3[[#This Row],[jarak]])</f>
        <v>59000000</v>
      </c>
      <c r="G70" s="7">
        <f>INDEX(param!$K$2:$K$6,MATCH(Table3[[#This Row],[Moda]],param!$A$2:$A$6,0))</f>
        <v>300</v>
      </c>
      <c r="H70" s="7">
        <f>IF(Table3[[#This Row],[Asal]]="A",INDEX(Table2[limit_jakarta],MATCH(Table3[[#This Row],[Moda]],param!$A$2:$A$6,0)),INDEX(Table2[limit_non_jakarta],MATCH(Table3[[#This Row],[Moda]],param!$A$2:$A$6,0)))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INDEX(param!$L$2:$L$6,MATCH(Table3[[#This Row],[Moda]],param!$A$2:$A$6,0))</f>
        <v>90000</v>
      </c>
      <c r="F71" s="8">
        <f>INDEX(param!$M$2:$M$6,MATCH(Table3[[#This Row],[Moda]],param!$A$2:$A$6,0))+(INDEX(param!$N$2:$N$6,MATCH(Table3[[#This Row],[Moda]],param!$A$2:$A$6,0))*Table3[[#This Row],[jarak]])</f>
        <v>59000000</v>
      </c>
      <c r="G71" s="7">
        <f>INDEX(param!$K$2:$K$6,MATCH(Table3[[#This Row],[Moda]],param!$A$2:$A$6,0))</f>
        <v>300</v>
      </c>
      <c r="H71" s="7">
        <f>IF(Table3[[#This Row],[Asal]]="A",INDEX(Table2[limit_jakarta],MATCH(Table3[[#This Row],[Moda]],param!$A$2:$A$6,0)),INDEX(Table2[limit_non_jakarta],MATCH(Table3[[#This Row],[Moda]],param!$A$2:$A$6,0)))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INDEX(param!$L$2:$L$6,MATCH(Table3[[#This Row],[Moda]],param!$A$2:$A$6,0))</f>
        <v>90000</v>
      </c>
      <c r="F72" s="8">
        <f>INDEX(param!$M$2:$M$6,MATCH(Table3[[#This Row],[Moda]],param!$A$2:$A$6,0))+(INDEX(param!$N$2:$N$6,MATCH(Table3[[#This Row],[Moda]],param!$A$2:$A$6,0))*Table3[[#This Row],[jarak]])</f>
        <v>59000000</v>
      </c>
      <c r="G72" s="7">
        <f>INDEX(param!$K$2:$K$6,MATCH(Table3[[#This Row],[Moda]],param!$A$2:$A$6,0))</f>
        <v>300</v>
      </c>
      <c r="H72" s="7">
        <f>IF(Table3[[#This Row],[Asal]]="A",INDEX(Table2[limit_jakarta],MATCH(Table3[[#This Row],[Moda]],param!$A$2:$A$6,0)),INDEX(Table2[limit_non_jakarta],MATCH(Table3[[#This Row],[Moda]],param!$A$2:$A$6,0)))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INDEX(param!$L$2:$L$6,MATCH(Table3[[#This Row],[Moda]],param!$A$2:$A$6,0))</f>
        <v>90000</v>
      </c>
      <c r="F73" s="8">
        <f>INDEX(param!$M$2:$M$6,MATCH(Table3[[#This Row],[Moda]],param!$A$2:$A$6,0))+(INDEX(param!$N$2:$N$6,MATCH(Table3[[#This Row],[Moda]],param!$A$2:$A$6,0))*Table3[[#This Row],[jarak]])</f>
        <v>59000000</v>
      </c>
      <c r="G73" s="7">
        <f>INDEX(param!$K$2:$K$6,MATCH(Table3[[#This Row],[Moda]],param!$A$2:$A$6,0))</f>
        <v>300</v>
      </c>
      <c r="H73" s="7">
        <f>IF(Table3[[#This Row],[Asal]]="A",INDEX(Table2[limit_jakarta],MATCH(Table3[[#This Row],[Moda]],param!$A$2:$A$6,0)),INDEX(Table2[limit_non_jakarta],MATCH(Table3[[#This Row],[Moda]],param!$A$2:$A$6,0)))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INDEX(param!$L$2:$L$6,MATCH(Table3[[#This Row],[Moda]],param!$A$2:$A$6,0))</f>
        <v>90000</v>
      </c>
      <c r="F74" s="8">
        <f>INDEX(param!$M$2:$M$6,MATCH(Table3[[#This Row],[Moda]],param!$A$2:$A$6,0))+(INDEX(param!$N$2:$N$6,MATCH(Table3[[#This Row],[Moda]],param!$A$2:$A$6,0))*Table3[[#This Row],[jarak]])</f>
        <v>59000000</v>
      </c>
      <c r="G74" s="7">
        <f>INDEX(param!$K$2:$K$6,MATCH(Table3[[#This Row],[Moda]],param!$A$2:$A$6,0))</f>
        <v>300</v>
      </c>
      <c r="H74" s="7">
        <f>IF(Table3[[#This Row],[Asal]]="A",INDEX(Table2[limit_jakarta],MATCH(Table3[[#This Row],[Moda]],param!$A$2:$A$6,0)),INDEX(Table2[limit_non_jakarta],MATCH(Table3[[#This Row],[Moda]],param!$A$2:$A$6,0)))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INDEX(param!$L$2:$L$6,MATCH(Table3[[#This Row],[Moda]],param!$A$2:$A$6,0))</f>
        <v>90000</v>
      </c>
      <c r="F75" s="8">
        <f>INDEX(param!$M$2:$M$6,MATCH(Table3[[#This Row],[Moda]],param!$A$2:$A$6,0))+(INDEX(param!$N$2:$N$6,MATCH(Table3[[#This Row],[Moda]],param!$A$2:$A$6,0))*Table3[[#This Row],[jarak]])</f>
        <v>59000000</v>
      </c>
      <c r="G75" s="7">
        <f>INDEX(param!$K$2:$K$6,MATCH(Table3[[#This Row],[Moda]],param!$A$2:$A$6,0))</f>
        <v>300</v>
      </c>
      <c r="H75" s="7">
        <f>IF(Table3[[#This Row],[Asal]]="A",INDEX(Table2[limit_jakarta],MATCH(Table3[[#This Row],[Moda]],param!$A$2:$A$6,0)),INDEX(Table2[limit_non_jakarta],MATCH(Table3[[#This Row],[Moda]],param!$A$2:$A$6,0)))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INDEX(param!$L$2:$L$6,MATCH(Table3[[#This Row],[Moda]],param!$A$2:$A$6,0))</f>
        <v>90000</v>
      </c>
      <c r="F76" s="8">
        <f>INDEX(param!$M$2:$M$6,MATCH(Table3[[#This Row],[Moda]],param!$A$2:$A$6,0))+(INDEX(param!$N$2:$N$6,MATCH(Table3[[#This Row],[Moda]],param!$A$2:$A$6,0))*Table3[[#This Row],[jarak]])</f>
        <v>59000000</v>
      </c>
      <c r="G76" s="7">
        <f>INDEX(param!$K$2:$K$6,MATCH(Table3[[#This Row],[Moda]],param!$A$2:$A$6,0))</f>
        <v>300</v>
      </c>
      <c r="H76" s="7">
        <f>IF(Table3[[#This Row],[Asal]]="A",INDEX(Table2[limit_jakarta],MATCH(Table3[[#This Row],[Moda]],param!$A$2:$A$6,0)),INDEX(Table2[limit_non_jakarta],MATCH(Table3[[#This Row],[Moda]],param!$A$2:$A$6,0)))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INDEX(param!$L$2:$L$6,MATCH(Table3[[#This Row],[Moda]],param!$A$2:$A$6,0))</f>
        <v>90000</v>
      </c>
      <c r="F77" s="8">
        <f>INDEX(param!$M$2:$M$6,MATCH(Table3[[#This Row],[Moda]],param!$A$2:$A$6,0))+(INDEX(param!$N$2:$N$6,MATCH(Table3[[#This Row],[Moda]],param!$A$2:$A$6,0))*Table3[[#This Row],[jarak]])</f>
        <v>59000000</v>
      </c>
      <c r="G77" s="7">
        <f>INDEX(param!$K$2:$K$6,MATCH(Table3[[#This Row],[Moda]],param!$A$2:$A$6,0))</f>
        <v>300</v>
      </c>
      <c r="H77" s="7">
        <f>IF(Table3[[#This Row],[Asal]]="A",INDEX(Table2[limit_jakarta],MATCH(Table3[[#This Row],[Moda]],param!$A$2:$A$6,0)),INDEX(Table2[limit_non_jakarta],MATCH(Table3[[#This Row],[Moda]],param!$A$2:$A$6,0)))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INDEX(param!$L$2:$L$6,MATCH(Table3[[#This Row],[Moda]],param!$A$2:$A$6,0))</f>
        <v>90000</v>
      </c>
      <c r="F78" s="8">
        <f>INDEX(param!$M$2:$M$6,MATCH(Table3[[#This Row],[Moda]],param!$A$2:$A$6,0))+(INDEX(param!$N$2:$N$6,MATCH(Table3[[#This Row],[Moda]],param!$A$2:$A$6,0))*Table3[[#This Row],[jarak]])</f>
        <v>59000000</v>
      </c>
      <c r="G78" s="7">
        <f>INDEX(param!$K$2:$K$6,MATCH(Table3[[#This Row],[Moda]],param!$A$2:$A$6,0))</f>
        <v>300</v>
      </c>
      <c r="H78" s="7">
        <f>IF(Table3[[#This Row],[Asal]]="A",INDEX(Table2[limit_jakarta],MATCH(Table3[[#This Row],[Moda]],param!$A$2:$A$6,0)),INDEX(Table2[limit_non_jakarta],MATCH(Table3[[#This Row],[Moda]],param!$A$2:$A$6,0)))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INDEX(param!$L$2:$L$6,MATCH(Table3[[#This Row],[Moda]],param!$A$2:$A$6,0))</f>
        <v>90000</v>
      </c>
      <c r="F79" s="8">
        <f>INDEX(param!$M$2:$M$6,MATCH(Table3[[#This Row],[Moda]],param!$A$2:$A$6,0))+(INDEX(param!$N$2:$N$6,MATCH(Table3[[#This Row],[Moda]],param!$A$2:$A$6,0))*Table3[[#This Row],[jarak]])</f>
        <v>59000000</v>
      </c>
      <c r="G79" s="7">
        <f>INDEX(param!$K$2:$K$6,MATCH(Table3[[#This Row],[Moda]],param!$A$2:$A$6,0))</f>
        <v>300</v>
      </c>
      <c r="H79" s="7">
        <f>IF(Table3[[#This Row],[Asal]]="A",INDEX(Table2[limit_jakarta],MATCH(Table3[[#This Row],[Moda]],param!$A$2:$A$6,0)),INDEX(Table2[limit_non_jakarta],MATCH(Table3[[#This Row],[Moda]],param!$A$2:$A$6,0)))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INDEX(param!$L$2:$L$6,MATCH(Table3[[#This Row],[Moda]],param!$A$2:$A$6,0))</f>
        <v>90000</v>
      </c>
      <c r="F80" s="8">
        <f>INDEX(param!$M$2:$M$6,MATCH(Table3[[#This Row],[Moda]],param!$A$2:$A$6,0))+(INDEX(param!$N$2:$N$6,MATCH(Table3[[#This Row],[Moda]],param!$A$2:$A$6,0))*Table3[[#This Row],[jarak]])</f>
        <v>59000000</v>
      </c>
      <c r="G80" s="7">
        <f>INDEX(param!$K$2:$K$6,MATCH(Table3[[#This Row],[Moda]],param!$A$2:$A$6,0))</f>
        <v>300</v>
      </c>
      <c r="H80" s="7">
        <f>IF(Table3[[#This Row],[Asal]]="A",INDEX(Table2[limit_jakarta],MATCH(Table3[[#This Row],[Moda]],param!$A$2:$A$6,0)),INDEX(Table2[limit_non_jakarta],MATCH(Table3[[#This Row],[Moda]],param!$A$2:$A$6,0)))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INDEX(param!$L$2:$L$6,MATCH(Table3[[#This Row],[Moda]],param!$A$2:$A$6,0))</f>
        <v>90000</v>
      </c>
      <c r="F81" s="8">
        <f>INDEX(param!$M$2:$M$6,MATCH(Table3[[#This Row],[Moda]],param!$A$2:$A$6,0))+(INDEX(param!$N$2:$N$6,MATCH(Table3[[#This Row],[Moda]],param!$A$2:$A$6,0))*Table3[[#This Row],[jarak]])</f>
        <v>59000000</v>
      </c>
      <c r="G81" s="7">
        <f>INDEX(param!$K$2:$K$6,MATCH(Table3[[#This Row],[Moda]],param!$A$2:$A$6,0))</f>
        <v>300</v>
      </c>
      <c r="H81" s="7">
        <f>IF(Table3[[#This Row],[Asal]]="A",INDEX(Table2[limit_jakarta],MATCH(Table3[[#This Row],[Moda]],param!$A$2:$A$6,0)),INDEX(Table2[limit_non_jakarta],MATCH(Table3[[#This Row],[Moda]],param!$A$2:$A$6,0)))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INDEX(param!$L$2:$L$6,MATCH(Table3[[#This Row],[Moda]],param!$A$2:$A$6,0))</f>
        <v>60000</v>
      </c>
      <c r="F82" s="8">
        <f>INDEX(param!$M$2:$M$6,MATCH(Table3[[#This Row],[Moda]],param!$A$2:$A$6,0))+(INDEX(param!$N$2:$N$6,MATCH(Table3[[#This Row],[Moda]],param!$A$2:$A$6,0))*Table3[[#This Row],[jarak]])</f>
        <v>47368000</v>
      </c>
      <c r="G82" s="7">
        <f>INDEX(param!$K$2:$K$6,MATCH(Table3[[#This Row],[Moda]],param!$A$2:$A$6,0))</f>
        <v>72</v>
      </c>
      <c r="H82" s="7">
        <f>IF(Table3[[#This Row],[Asal]]="A",INDEX(Table2[limit_jakarta],MATCH(Table3[[#This Row],[Moda]],param!$A$2:$A$6,0)),INDEX(Table2[limit_non_jakarta],MATCH(Table3[[#This Row],[Moda]],param!$A$2:$A$6,0)))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INDEX(param!$L$2:$L$6,MATCH(Table3[[#This Row],[Moda]],param!$A$2:$A$6,0))</f>
        <v>60000</v>
      </c>
      <c r="F83" s="8">
        <f>INDEX(param!$M$2:$M$6,MATCH(Table3[[#This Row],[Moda]],param!$A$2:$A$6,0))+(INDEX(param!$N$2:$N$6,MATCH(Table3[[#This Row],[Moda]],param!$A$2:$A$6,0))*Table3[[#This Row],[jarak]])</f>
        <v>47263000</v>
      </c>
      <c r="G83" s="7">
        <f>INDEX(param!$K$2:$K$6,MATCH(Table3[[#This Row],[Moda]],param!$A$2:$A$6,0))</f>
        <v>72</v>
      </c>
      <c r="H83" s="7">
        <f>IF(Table3[[#This Row],[Asal]]="A",INDEX(Table2[limit_jakarta],MATCH(Table3[[#This Row],[Moda]],param!$A$2:$A$6,0)),INDEX(Table2[limit_non_jakarta],MATCH(Table3[[#This Row],[Moda]],param!$A$2:$A$6,0)))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INDEX(param!$L$2:$L$6,MATCH(Table3[[#This Row],[Moda]],param!$A$2:$A$6,0))</f>
        <v>60000</v>
      </c>
      <c r="F84" s="8">
        <f>INDEX(param!$M$2:$M$6,MATCH(Table3[[#This Row],[Moda]],param!$A$2:$A$6,0))+(INDEX(param!$N$2:$N$6,MATCH(Table3[[#This Row],[Moda]],param!$A$2:$A$6,0))*Table3[[#This Row],[jarak]])</f>
        <v>47136000</v>
      </c>
      <c r="G84" s="7">
        <f>INDEX(param!$K$2:$K$6,MATCH(Table3[[#This Row],[Moda]],param!$A$2:$A$6,0))</f>
        <v>72</v>
      </c>
      <c r="H84" s="7">
        <f>IF(Table3[[#This Row],[Asal]]="A",INDEX(Table2[limit_jakarta],MATCH(Table3[[#This Row],[Moda]],param!$A$2:$A$6,0)),INDEX(Table2[limit_non_jakarta],MATCH(Table3[[#This Row],[Moda]],param!$A$2:$A$6,0)))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INDEX(param!$L$2:$L$6,MATCH(Table3[[#This Row],[Moda]],param!$A$2:$A$6,0))</f>
        <v>60000</v>
      </c>
      <c r="F85" s="8">
        <f>INDEX(param!$M$2:$M$6,MATCH(Table3[[#This Row],[Moda]],param!$A$2:$A$6,0))+(INDEX(param!$N$2:$N$6,MATCH(Table3[[#This Row],[Moda]],param!$A$2:$A$6,0))*Table3[[#This Row],[jarak]])</f>
        <v>47164000</v>
      </c>
      <c r="G85" s="7">
        <f>INDEX(param!$K$2:$K$6,MATCH(Table3[[#This Row],[Moda]],param!$A$2:$A$6,0))</f>
        <v>72</v>
      </c>
      <c r="H85" s="7">
        <f>IF(Table3[[#This Row],[Asal]]="A",INDEX(Table2[limit_jakarta],MATCH(Table3[[#This Row],[Moda]],param!$A$2:$A$6,0)),INDEX(Table2[limit_non_jakarta],MATCH(Table3[[#This Row],[Moda]],param!$A$2:$A$6,0)))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INDEX(param!$L$2:$L$6,MATCH(Table3[[#This Row],[Moda]],param!$A$2:$A$6,0))</f>
        <v>60000</v>
      </c>
      <c r="F86" s="8">
        <f>INDEX(param!$M$2:$M$6,MATCH(Table3[[#This Row],[Moda]],param!$A$2:$A$6,0))+(INDEX(param!$N$2:$N$6,MATCH(Table3[[#This Row],[Moda]],param!$A$2:$A$6,0))*Table3[[#This Row],[jarak]])</f>
        <v>47336000</v>
      </c>
      <c r="G86" s="7">
        <f>INDEX(param!$K$2:$K$6,MATCH(Table3[[#This Row],[Moda]],param!$A$2:$A$6,0))</f>
        <v>72</v>
      </c>
      <c r="H86" s="7">
        <f>IF(Table3[[#This Row],[Asal]]="A",INDEX(Table2[limit_jakarta],MATCH(Table3[[#This Row],[Moda]],param!$A$2:$A$6,0)),INDEX(Table2[limit_non_jakarta],MATCH(Table3[[#This Row],[Moda]],param!$A$2:$A$6,0)))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INDEX(param!$L$2:$L$6,MATCH(Table3[[#This Row],[Moda]],param!$A$2:$A$6,0))</f>
        <v>60000</v>
      </c>
      <c r="F87" s="8">
        <f>INDEX(param!$M$2:$M$6,MATCH(Table3[[#This Row],[Moda]],param!$A$2:$A$6,0))+(INDEX(param!$N$2:$N$6,MATCH(Table3[[#This Row],[Moda]],param!$A$2:$A$6,0))*Table3[[#This Row],[jarak]])</f>
        <v>47418000</v>
      </c>
      <c r="G87" s="7">
        <f>INDEX(param!$K$2:$K$6,MATCH(Table3[[#This Row],[Moda]],param!$A$2:$A$6,0))</f>
        <v>72</v>
      </c>
      <c r="H87" s="7">
        <f>IF(Table3[[#This Row],[Asal]]="A",INDEX(Table2[limit_jakarta],MATCH(Table3[[#This Row],[Moda]],param!$A$2:$A$6,0)),INDEX(Table2[limit_non_jakarta],MATCH(Table3[[#This Row],[Moda]],param!$A$2:$A$6,0)))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INDEX(param!$L$2:$L$6,MATCH(Table3[[#This Row],[Moda]],param!$A$2:$A$6,0))</f>
        <v>60000</v>
      </c>
      <c r="F88" s="8">
        <f>INDEX(param!$M$2:$M$6,MATCH(Table3[[#This Row],[Moda]],param!$A$2:$A$6,0))+(INDEX(param!$N$2:$N$6,MATCH(Table3[[#This Row],[Moda]],param!$A$2:$A$6,0))*Table3[[#This Row],[jarak]])</f>
        <v>47513000</v>
      </c>
      <c r="G88" s="7">
        <f>INDEX(param!$K$2:$K$6,MATCH(Table3[[#This Row],[Moda]],param!$A$2:$A$6,0))</f>
        <v>72</v>
      </c>
      <c r="H88" s="7">
        <f>IF(Table3[[#This Row],[Asal]]="A",INDEX(Table2[limit_jakarta],MATCH(Table3[[#This Row],[Moda]],param!$A$2:$A$6,0)),INDEX(Table2[limit_non_jakarta],MATCH(Table3[[#This Row],[Moda]],param!$A$2:$A$6,0)))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INDEX(param!$L$2:$L$6,MATCH(Table3[[#This Row],[Moda]],param!$A$2:$A$6,0))</f>
        <v>60000</v>
      </c>
      <c r="F89" s="8">
        <f>INDEX(param!$M$2:$M$6,MATCH(Table3[[#This Row],[Moda]],param!$A$2:$A$6,0))+(INDEX(param!$N$2:$N$6,MATCH(Table3[[#This Row],[Moda]],param!$A$2:$A$6,0))*Table3[[#This Row],[jarak]])</f>
        <v>47208000</v>
      </c>
      <c r="G89" s="7">
        <f>INDEX(param!$K$2:$K$6,MATCH(Table3[[#This Row],[Moda]],param!$A$2:$A$6,0))</f>
        <v>72</v>
      </c>
      <c r="H89" s="7">
        <f>IF(Table3[[#This Row],[Asal]]="A",INDEX(Table2[limit_jakarta],MATCH(Table3[[#This Row],[Moda]],param!$A$2:$A$6,0)),INDEX(Table2[limit_non_jakarta],MATCH(Table3[[#This Row],[Moda]],param!$A$2:$A$6,0)))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INDEX(param!$L$2:$L$6,MATCH(Table3[[#This Row],[Moda]],param!$A$2:$A$6,0))</f>
        <v>60000</v>
      </c>
      <c r="F90" s="8">
        <f>INDEX(param!$M$2:$M$6,MATCH(Table3[[#This Row],[Moda]],param!$A$2:$A$6,0))+(INDEX(param!$N$2:$N$6,MATCH(Table3[[#This Row],[Moda]],param!$A$2:$A$6,0))*Table3[[#This Row],[jarak]])</f>
        <v>47186000</v>
      </c>
      <c r="G90" s="7">
        <f>INDEX(param!$K$2:$K$6,MATCH(Table3[[#This Row],[Moda]],param!$A$2:$A$6,0))</f>
        <v>72</v>
      </c>
      <c r="H90" s="7">
        <f>IF(Table3[[#This Row],[Asal]]="A",INDEX(Table2[limit_jakarta],MATCH(Table3[[#This Row],[Moda]],param!$A$2:$A$6,0)),INDEX(Table2[limit_non_jakarta],MATCH(Table3[[#This Row],[Moda]],param!$A$2:$A$6,0)))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INDEX(param!$L$2:$L$6,MATCH(Table3[[#This Row],[Moda]],param!$A$2:$A$6,0))</f>
        <v>60000</v>
      </c>
      <c r="F91" s="8">
        <f>INDEX(param!$M$2:$M$6,MATCH(Table3[[#This Row],[Moda]],param!$A$2:$A$6,0))+(INDEX(param!$N$2:$N$6,MATCH(Table3[[#This Row],[Moda]],param!$A$2:$A$6,0))*Table3[[#This Row],[jarak]])</f>
        <v>47378000</v>
      </c>
      <c r="G91" s="7">
        <f>INDEX(param!$K$2:$K$6,MATCH(Table3[[#This Row],[Moda]],param!$A$2:$A$6,0))</f>
        <v>72</v>
      </c>
      <c r="H91" s="7">
        <f>IF(Table3[[#This Row],[Asal]]="A",INDEX(Table2[limit_jakarta],MATCH(Table3[[#This Row],[Moda]],param!$A$2:$A$6,0)),INDEX(Table2[limit_non_jakarta],MATCH(Table3[[#This Row],[Moda]],param!$A$2:$A$6,0)))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INDEX(param!$L$2:$L$6,MATCH(Table3[[#This Row],[Moda]],param!$A$2:$A$6,0))</f>
        <v>60000</v>
      </c>
      <c r="F92" s="8">
        <f>INDEX(param!$M$2:$M$6,MATCH(Table3[[#This Row],[Moda]],param!$A$2:$A$6,0))+(INDEX(param!$N$2:$N$6,MATCH(Table3[[#This Row],[Moda]],param!$A$2:$A$6,0))*Table3[[#This Row],[jarak]])</f>
        <v>47358000</v>
      </c>
      <c r="G92" s="7">
        <f>INDEX(param!$K$2:$K$6,MATCH(Table3[[#This Row],[Moda]],param!$A$2:$A$6,0))</f>
        <v>72</v>
      </c>
      <c r="H92" s="7">
        <f>IF(Table3[[#This Row],[Asal]]="A",INDEX(Table2[limit_jakarta],MATCH(Table3[[#This Row],[Moda]],param!$A$2:$A$6,0)),INDEX(Table2[limit_non_jakarta],MATCH(Table3[[#This Row],[Moda]],param!$A$2:$A$6,0)))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INDEX(param!$L$2:$L$6,MATCH(Table3[[#This Row],[Moda]],param!$A$2:$A$6,0))</f>
        <v>60000</v>
      </c>
      <c r="F93" s="8">
        <f>INDEX(param!$M$2:$M$6,MATCH(Table3[[#This Row],[Moda]],param!$A$2:$A$6,0))+(INDEX(param!$N$2:$N$6,MATCH(Table3[[#This Row],[Moda]],param!$A$2:$A$6,0))*Table3[[#This Row],[jarak]])</f>
        <v>47525000</v>
      </c>
      <c r="G93" s="7">
        <f>INDEX(param!$K$2:$K$6,MATCH(Table3[[#This Row],[Moda]],param!$A$2:$A$6,0))</f>
        <v>72</v>
      </c>
      <c r="H93" s="7">
        <f>IF(Table3[[#This Row],[Asal]]="A",INDEX(Table2[limit_jakarta],MATCH(Table3[[#This Row],[Moda]],param!$A$2:$A$6,0)),INDEX(Table2[limit_non_jakarta],MATCH(Table3[[#This Row],[Moda]],param!$A$2:$A$6,0)))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INDEX(param!$L$2:$L$6,MATCH(Table3[[#This Row],[Moda]],param!$A$2:$A$6,0))</f>
        <v>60000</v>
      </c>
      <c r="F94" s="8">
        <f>INDEX(param!$M$2:$M$6,MATCH(Table3[[#This Row],[Moda]],param!$A$2:$A$6,0))+(INDEX(param!$N$2:$N$6,MATCH(Table3[[#This Row],[Moda]],param!$A$2:$A$6,0))*Table3[[#This Row],[jarak]])</f>
        <v>47453000</v>
      </c>
      <c r="G94" s="7">
        <f>INDEX(param!$K$2:$K$6,MATCH(Table3[[#This Row],[Moda]],param!$A$2:$A$6,0))</f>
        <v>72</v>
      </c>
      <c r="H94" s="7">
        <f>IF(Table3[[#This Row],[Asal]]="A",INDEX(Table2[limit_jakarta],MATCH(Table3[[#This Row],[Moda]],param!$A$2:$A$6,0)),INDEX(Table2[limit_non_jakarta],MATCH(Table3[[#This Row],[Moda]],param!$A$2:$A$6,0)))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INDEX(param!$L$2:$L$6,MATCH(Table3[[#This Row],[Moda]],param!$A$2:$A$6,0))</f>
        <v>60000</v>
      </c>
      <c r="F95" s="8">
        <f>INDEX(param!$M$2:$M$6,MATCH(Table3[[#This Row],[Moda]],param!$A$2:$A$6,0))+(INDEX(param!$N$2:$N$6,MATCH(Table3[[#This Row],[Moda]],param!$A$2:$A$6,0))*Table3[[#This Row],[jarak]])</f>
        <v>47167000</v>
      </c>
      <c r="G95" s="7">
        <f>INDEX(param!$K$2:$K$6,MATCH(Table3[[#This Row],[Moda]],param!$A$2:$A$6,0))</f>
        <v>72</v>
      </c>
      <c r="H95" s="7">
        <f>IF(Table3[[#This Row],[Asal]]="A",INDEX(Table2[limit_jakarta],MATCH(Table3[[#This Row],[Moda]],param!$A$2:$A$6,0)),INDEX(Table2[limit_non_jakarta],MATCH(Table3[[#This Row],[Moda]],param!$A$2:$A$6,0)))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INDEX(param!$L$2:$L$6,MATCH(Table3[[#This Row],[Moda]],param!$A$2:$A$6,0))</f>
        <v>60000</v>
      </c>
      <c r="F96" s="8">
        <f>INDEX(param!$M$2:$M$6,MATCH(Table3[[#This Row],[Moda]],param!$A$2:$A$6,0))+(INDEX(param!$N$2:$N$6,MATCH(Table3[[#This Row],[Moda]],param!$A$2:$A$6,0))*Table3[[#This Row],[jarak]])</f>
        <v>47386000</v>
      </c>
      <c r="G96" s="7">
        <f>INDEX(param!$K$2:$K$6,MATCH(Table3[[#This Row],[Moda]],param!$A$2:$A$6,0))</f>
        <v>72</v>
      </c>
      <c r="H96" s="7">
        <f>IF(Table3[[#This Row],[Asal]]="A",INDEX(Table2[limit_jakarta],MATCH(Table3[[#This Row],[Moda]],param!$A$2:$A$6,0)),INDEX(Table2[limit_non_jakarta],MATCH(Table3[[#This Row],[Moda]],param!$A$2:$A$6,0)))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INDEX(param!$L$2:$L$6,MATCH(Table3[[#This Row],[Moda]],param!$A$2:$A$6,0))</f>
        <v>60000</v>
      </c>
      <c r="F97" s="8">
        <f>INDEX(param!$M$2:$M$6,MATCH(Table3[[#This Row],[Moda]],param!$A$2:$A$6,0))+(INDEX(param!$N$2:$N$6,MATCH(Table3[[#This Row],[Moda]],param!$A$2:$A$6,0))*Table3[[#This Row],[jarak]])</f>
        <v>47309000</v>
      </c>
      <c r="G97" s="7">
        <f>INDEX(param!$K$2:$K$6,MATCH(Table3[[#This Row],[Moda]],param!$A$2:$A$6,0))</f>
        <v>72</v>
      </c>
      <c r="H97" s="7">
        <f>IF(Table3[[#This Row],[Asal]]="A",INDEX(Table2[limit_jakarta],MATCH(Table3[[#This Row],[Moda]],param!$A$2:$A$6,0)),INDEX(Table2[limit_non_jakarta],MATCH(Table3[[#This Row],[Moda]],param!$A$2:$A$6,0)))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INDEX(param!$L$2:$L$6,MATCH(Table3[[#This Row],[Moda]],param!$A$2:$A$6,0))</f>
        <v>60000</v>
      </c>
      <c r="F98" s="8">
        <f>INDEX(param!$M$2:$M$6,MATCH(Table3[[#This Row],[Moda]],param!$A$2:$A$6,0))+(INDEX(param!$N$2:$N$6,MATCH(Table3[[#This Row],[Moda]],param!$A$2:$A$6,0))*Table3[[#This Row],[jarak]])</f>
        <v>47379000</v>
      </c>
      <c r="G98" s="7">
        <f>INDEX(param!$K$2:$K$6,MATCH(Table3[[#This Row],[Moda]],param!$A$2:$A$6,0))</f>
        <v>72</v>
      </c>
      <c r="H98" s="7">
        <f>IF(Table3[[#This Row],[Asal]]="A",INDEX(Table2[limit_jakarta],MATCH(Table3[[#This Row],[Moda]],param!$A$2:$A$6,0)),INDEX(Table2[limit_non_jakarta],MATCH(Table3[[#This Row],[Moda]],param!$A$2:$A$6,0)))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INDEX(param!$L$2:$L$6,MATCH(Table3[[#This Row],[Moda]],param!$A$2:$A$6,0))</f>
        <v>60000</v>
      </c>
      <c r="F99" s="8">
        <f>INDEX(param!$M$2:$M$6,MATCH(Table3[[#This Row],[Moda]],param!$A$2:$A$6,0))+(INDEX(param!$N$2:$N$6,MATCH(Table3[[#This Row],[Moda]],param!$A$2:$A$6,0))*Table3[[#This Row],[jarak]])</f>
        <v>47232000</v>
      </c>
      <c r="G99" s="7">
        <f>INDEX(param!$K$2:$K$6,MATCH(Table3[[#This Row],[Moda]],param!$A$2:$A$6,0))</f>
        <v>72</v>
      </c>
      <c r="H99" s="7">
        <f>IF(Table3[[#This Row],[Asal]]="A",INDEX(Table2[limit_jakarta],MATCH(Table3[[#This Row],[Moda]],param!$A$2:$A$6,0)),INDEX(Table2[limit_non_jakarta],MATCH(Table3[[#This Row],[Moda]],param!$A$2:$A$6,0)))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INDEX(param!$L$2:$L$6,MATCH(Table3[[#This Row],[Moda]],param!$A$2:$A$6,0))</f>
        <v>60000</v>
      </c>
      <c r="F100" s="8">
        <f>INDEX(param!$M$2:$M$6,MATCH(Table3[[#This Row],[Moda]],param!$A$2:$A$6,0))+(INDEX(param!$N$2:$N$6,MATCH(Table3[[#This Row],[Moda]],param!$A$2:$A$6,0))*Table3[[#This Row],[jarak]])</f>
        <v>47334000</v>
      </c>
      <c r="G100" s="7">
        <f>INDEX(param!$K$2:$K$6,MATCH(Table3[[#This Row],[Moda]],param!$A$2:$A$6,0))</f>
        <v>72</v>
      </c>
      <c r="H100" s="7">
        <f>IF(Table3[[#This Row],[Asal]]="A",INDEX(Table2[limit_jakarta],MATCH(Table3[[#This Row],[Moda]],param!$A$2:$A$6,0)),INDEX(Table2[limit_non_jakarta],MATCH(Table3[[#This Row],[Moda]],param!$A$2:$A$6,0)))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INDEX(param!$L$2:$L$6,MATCH(Table3[[#This Row],[Moda]],param!$A$2:$A$6,0))</f>
        <v>60000</v>
      </c>
      <c r="F101" s="8">
        <f>INDEX(param!$M$2:$M$6,MATCH(Table3[[#This Row],[Moda]],param!$A$2:$A$6,0))+(INDEX(param!$N$2:$N$6,MATCH(Table3[[#This Row],[Moda]],param!$A$2:$A$6,0))*Table3[[#This Row],[jarak]])</f>
        <v>47395000</v>
      </c>
      <c r="G101" s="7">
        <f>INDEX(param!$K$2:$K$6,MATCH(Table3[[#This Row],[Moda]],param!$A$2:$A$6,0))</f>
        <v>72</v>
      </c>
      <c r="H101" s="7">
        <f>IF(Table3[[#This Row],[Asal]]="A",INDEX(Table2[limit_jakarta],MATCH(Table3[[#This Row],[Moda]],param!$A$2:$A$6,0)),INDEX(Table2[limit_non_jakarta],MATCH(Table3[[#This Row],[Moda]],param!$A$2:$A$6,0)))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INDEX(param!$L$2:$L$6,MATCH(Table3[[#This Row],[Moda]],param!$A$2:$A$6,0))</f>
        <v>60000</v>
      </c>
      <c r="F102" s="8">
        <f>INDEX(param!$M$2:$M$6,MATCH(Table3[[#This Row],[Moda]],param!$A$2:$A$6,0))+(INDEX(param!$N$2:$N$6,MATCH(Table3[[#This Row],[Moda]],param!$A$2:$A$6,0))*Table3[[#This Row],[jarak]])</f>
        <v>47465000</v>
      </c>
      <c r="G102" s="7">
        <f>INDEX(param!$K$2:$K$6,MATCH(Table3[[#This Row],[Moda]],param!$A$2:$A$6,0))</f>
        <v>72</v>
      </c>
      <c r="H102" s="7">
        <f>IF(Table3[[#This Row],[Asal]]="A",INDEX(Table2[limit_jakarta],MATCH(Table3[[#This Row],[Moda]],param!$A$2:$A$6,0)),INDEX(Table2[limit_non_jakarta],MATCH(Table3[[#This Row],[Moda]],param!$A$2:$A$6,0)))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INDEX(param!$L$2:$L$6,MATCH(Table3[[#This Row],[Moda]],param!$A$2:$A$6,0))</f>
        <v>60000</v>
      </c>
      <c r="F103" s="8">
        <f>INDEX(param!$M$2:$M$6,MATCH(Table3[[#This Row],[Moda]],param!$A$2:$A$6,0))+(INDEX(param!$N$2:$N$6,MATCH(Table3[[#This Row],[Moda]],param!$A$2:$A$6,0))*Table3[[#This Row],[jarak]])</f>
        <v>47191000</v>
      </c>
      <c r="G103" s="7">
        <f>INDEX(param!$K$2:$K$6,MATCH(Table3[[#This Row],[Moda]],param!$A$2:$A$6,0))</f>
        <v>72</v>
      </c>
      <c r="H103" s="7">
        <f>IF(Table3[[#This Row],[Asal]]="A",INDEX(Table2[limit_jakarta],MATCH(Table3[[#This Row],[Moda]],param!$A$2:$A$6,0)),INDEX(Table2[limit_non_jakarta],MATCH(Table3[[#This Row],[Moda]],param!$A$2:$A$6,0)))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INDEX(param!$L$2:$L$6,MATCH(Table3[[#This Row],[Moda]],param!$A$2:$A$6,0))</f>
        <v>60000</v>
      </c>
      <c r="F104" s="8">
        <f>INDEX(param!$M$2:$M$6,MATCH(Table3[[#This Row],[Moda]],param!$A$2:$A$6,0))+(INDEX(param!$N$2:$N$6,MATCH(Table3[[#This Row],[Moda]],param!$A$2:$A$6,0))*Table3[[#This Row],[jarak]])</f>
        <v>47311000</v>
      </c>
      <c r="G104" s="7">
        <f>INDEX(param!$K$2:$K$6,MATCH(Table3[[#This Row],[Moda]],param!$A$2:$A$6,0))</f>
        <v>72</v>
      </c>
      <c r="H104" s="7">
        <f>IF(Table3[[#This Row],[Asal]]="A",INDEX(Table2[limit_jakarta],MATCH(Table3[[#This Row],[Moda]],param!$A$2:$A$6,0)),INDEX(Table2[limit_non_jakarta],MATCH(Table3[[#This Row],[Moda]],param!$A$2:$A$6,0)))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INDEX(param!$L$2:$L$6,MATCH(Table3[[#This Row],[Moda]],param!$A$2:$A$6,0))</f>
        <v>60000</v>
      </c>
      <c r="F105" s="8">
        <f>INDEX(param!$M$2:$M$6,MATCH(Table3[[#This Row],[Moda]],param!$A$2:$A$6,0))+(INDEX(param!$N$2:$N$6,MATCH(Table3[[#This Row],[Moda]],param!$A$2:$A$6,0))*Table3[[#This Row],[jarak]])</f>
        <v>47262000</v>
      </c>
      <c r="G105" s="7">
        <f>INDEX(param!$K$2:$K$6,MATCH(Table3[[#This Row],[Moda]],param!$A$2:$A$6,0))</f>
        <v>72</v>
      </c>
      <c r="H105" s="7">
        <f>IF(Table3[[#This Row],[Asal]]="A",INDEX(Table2[limit_jakarta],MATCH(Table3[[#This Row],[Moda]],param!$A$2:$A$6,0)),INDEX(Table2[limit_non_jakarta],MATCH(Table3[[#This Row],[Moda]],param!$A$2:$A$6,0)))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INDEX(param!$L$2:$L$6,MATCH(Table3[[#This Row],[Moda]],param!$A$2:$A$6,0))</f>
        <v>60000</v>
      </c>
      <c r="F106" s="8">
        <f>INDEX(param!$M$2:$M$6,MATCH(Table3[[#This Row],[Moda]],param!$A$2:$A$6,0))+(INDEX(param!$N$2:$N$6,MATCH(Table3[[#This Row],[Moda]],param!$A$2:$A$6,0))*Table3[[#This Row],[jarak]])</f>
        <v>47208000</v>
      </c>
      <c r="G106" s="7">
        <f>INDEX(param!$K$2:$K$6,MATCH(Table3[[#This Row],[Moda]],param!$A$2:$A$6,0))</f>
        <v>72</v>
      </c>
      <c r="H106" s="7">
        <f>IF(Table3[[#This Row],[Asal]]="A",INDEX(Table2[limit_jakarta],MATCH(Table3[[#This Row],[Moda]],param!$A$2:$A$6,0)),INDEX(Table2[limit_non_jakarta],MATCH(Table3[[#This Row],[Moda]],param!$A$2:$A$6,0)))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INDEX(param!$L$2:$L$6,MATCH(Table3[[#This Row],[Moda]],param!$A$2:$A$6,0))</f>
        <v>60000</v>
      </c>
      <c r="F107" s="8">
        <f>INDEX(param!$M$2:$M$6,MATCH(Table3[[#This Row],[Moda]],param!$A$2:$A$6,0))+(INDEX(param!$N$2:$N$6,MATCH(Table3[[#This Row],[Moda]],param!$A$2:$A$6,0))*Table3[[#This Row],[jarak]])</f>
        <v>47382000</v>
      </c>
      <c r="G107" s="7">
        <f>INDEX(param!$K$2:$K$6,MATCH(Table3[[#This Row],[Moda]],param!$A$2:$A$6,0))</f>
        <v>72</v>
      </c>
      <c r="H107" s="7">
        <f>IF(Table3[[#This Row],[Asal]]="A",INDEX(Table2[limit_jakarta],MATCH(Table3[[#This Row],[Moda]],param!$A$2:$A$6,0)),INDEX(Table2[limit_non_jakarta],MATCH(Table3[[#This Row],[Moda]],param!$A$2:$A$6,0)))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INDEX(param!$L$2:$L$6,MATCH(Table3[[#This Row],[Moda]],param!$A$2:$A$6,0))</f>
        <v>60000</v>
      </c>
      <c r="F108" s="8">
        <f>INDEX(param!$M$2:$M$6,MATCH(Table3[[#This Row],[Moda]],param!$A$2:$A$6,0))+(INDEX(param!$N$2:$N$6,MATCH(Table3[[#This Row],[Moda]],param!$A$2:$A$6,0))*Table3[[#This Row],[jarak]])</f>
        <v>47482000</v>
      </c>
      <c r="G108" s="7">
        <f>INDEX(param!$K$2:$K$6,MATCH(Table3[[#This Row],[Moda]],param!$A$2:$A$6,0))</f>
        <v>72</v>
      </c>
      <c r="H108" s="7">
        <f>IF(Table3[[#This Row],[Asal]]="A",INDEX(Table2[limit_jakarta],MATCH(Table3[[#This Row],[Moda]],param!$A$2:$A$6,0)),INDEX(Table2[limit_non_jakarta],MATCH(Table3[[#This Row],[Moda]],param!$A$2:$A$6,0)))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INDEX(param!$L$2:$L$6,MATCH(Table3[[#This Row],[Moda]],param!$A$2:$A$6,0))</f>
        <v>60000</v>
      </c>
      <c r="F109" s="8">
        <f>INDEX(param!$M$2:$M$6,MATCH(Table3[[#This Row],[Moda]],param!$A$2:$A$6,0))+(INDEX(param!$N$2:$N$6,MATCH(Table3[[#This Row],[Moda]],param!$A$2:$A$6,0))*Table3[[#This Row],[jarak]])</f>
        <v>47306000</v>
      </c>
      <c r="G109" s="7">
        <f>INDEX(param!$K$2:$K$6,MATCH(Table3[[#This Row],[Moda]],param!$A$2:$A$6,0))</f>
        <v>72</v>
      </c>
      <c r="H109" s="7">
        <f>IF(Table3[[#This Row],[Asal]]="A",INDEX(Table2[limit_jakarta],MATCH(Table3[[#This Row],[Moda]],param!$A$2:$A$6,0)),INDEX(Table2[limit_non_jakarta],MATCH(Table3[[#This Row],[Moda]],param!$A$2:$A$6,0)))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INDEX(param!$L$2:$L$6,MATCH(Table3[[#This Row],[Moda]],param!$A$2:$A$6,0))</f>
        <v>60000</v>
      </c>
      <c r="F110" s="8">
        <f>INDEX(param!$M$2:$M$6,MATCH(Table3[[#This Row],[Moda]],param!$A$2:$A$6,0))+(INDEX(param!$N$2:$N$6,MATCH(Table3[[#This Row],[Moda]],param!$A$2:$A$6,0))*Table3[[#This Row],[jarak]])</f>
        <v>47172000</v>
      </c>
      <c r="G110" s="7">
        <f>INDEX(param!$K$2:$K$6,MATCH(Table3[[#This Row],[Moda]],param!$A$2:$A$6,0))</f>
        <v>72</v>
      </c>
      <c r="H1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INDEX(param!$L$2:$L$6,MATCH(Table3[[#This Row],[Moda]],param!$A$2:$A$6,0))</f>
        <v>60000</v>
      </c>
      <c r="F111" s="8">
        <f>INDEX(param!$M$2:$M$6,MATCH(Table3[[#This Row],[Moda]],param!$A$2:$A$6,0))+(INDEX(param!$N$2:$N$6,MATCH(Table3[[#This Row],[Moda]],param!$A$2:$A$6,0))*Table3[[#This Row],[jarak]])</f>
        <v>47469000</v>
      </c>
      <c r="G111" s="7">
        <f>INDEX(param!$K$2:$K$6,MATCH(Table3[[#This Row],[Moda]],param!$A$2:$A$6,0))</f>
        <v>72</v>
      </c>
      <c r="H111" s="7">
        <f>IF(Table3[[#This Row],[Asal]]="A",INDEX(Table2[limit_jakarta],MATCH(Table3[[#This Row],[Moda]],param!$A$2:$A$6,0)),INDEX(Table2[limit_non_jakarta],MATCH(Table3[[#This Row],[Moda]],param!$A$2:$A$6,0)))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INDEX(param!$L$2:$L$6,MATCH(Table3[[#This Row],[Moda]],param!$A$2:$A$6,0))</f>
        <v>60000</v>
      </c>
      <c r="F112" s="8">
        <f>INDEX(param!$M$2:$M$6,MATCH(Table3[[#This Row],[Moda]],param!$A$2:$A$6,0))+(INDEX(param!$N$2:$N$6,MATCH(Table3[[#This Row],[Moda]],param!$A$2:$A$6,0))*Table3[[#This Row],[jarak]])</f>
        <v>47375000</v>
      </c>
      <c r="G112" s="7">
        <f>INDEX(param!$K$2:$K$6,MATCH(Table3[[#This Row],[Moda]],param!$A$2:$A$6,0))</f>
        <v>72</v>
      </c>
      <c r="H112" s="7">
        <f>IF(Table3[[#This Row],[Asal]]="A",INDEX(Table2[limit_jakarta],MATCH(Table3[[#This Row],[Moda]],param!$A$2:$A$6,0)),INDEX(Table2[limit_non_jakarta],MATCH(Table3[[#This Row],[Moda]],param!$A$2:$A$6,0)))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INDEX(param!$L$2:$L$6,MATCH(Table3[[#This Row],[Moda]],param!$A$2:$A$6,0))</f>
        <v>60000</v>
      </c>
      <c r="F113" s="8">
        <f>INDEX(param!$M$2:$M$6,MATCH(Table3[[#This Row],[Moda]],param!$A$2:$A$6,0))+(INDEX(param!$N$2:$N$6,MATCH(Table3[[#This Row],[Moda]],param!$A$2:$A$6,0))*Table3[[#This Row],[jarak]])</f>
        <v>47087000</v>
      </c>
      <c r="G113" s="7">
        <f>INDEX(param!$K$2:$K$6,MATCH(Table3[[#This Row],[Moda]],param!$A$2:$A$6,0))</f>
        <v>72</v>
      </c>
      <c r="H113" s="7">
        <f>IF(Table3[[#This Row],[Asal]]="A",INDEX(Table2[limit_jakarta],MATCH(Table3[[#This Row],[Moda]],param!$A$2:$A$6,0)),INDEX(Table2[limit_non_jakarta],MATCH(Table3[[#This Row],[Moda]],param!$A$2:$A$6,0)))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INDEX(param!$L$2:$L$6,MATCH(Table3[[#This Row],[Moda]],param!$A$2:$A$6,0))</f>
        <v>60000</v>
      </c>
      <c r="F114" s="8">
        <f>INDEX(param!$M$2:$M$6,MATCH(Table3[[#This Row],[Moda]],param!$A$2:$A$6,0))+(INDEX(param!$N$2:$N$6,MATCH(Table3[[#This Row],[Moda]],param!$A$2:$A$6,0))*Table3[[#This Row],[jarak]])</f>
        <v>47145000</v>
      </c>
      <c r="G114" s="7">
        <f>INDEX(param!$K$2:$K$6,MATCH(Table3[[#This Row],[Moda]],param!$A$2:$A$6,0))</f>
        <v>72</v>
      </c>
      <c r="H114" s="7">
        <f>IF(Table3[[#This Row],[Asal]]="A",INDEX(Table2[limit_jakarta],MATCH(Table3[[#This Row],[Moda]],param!$A$2:$A$6,0)),INDEX(Table2[limit_non_jakarta],MATCH(Table3[[#This Row],[Moda]],param!$A$2:$A$6,0)))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INDEX(param!$L$2:$L$6,MATCH(Table3[[#This Row],[Moda]],param!$A$2:$A$6,0))</f>
        <v>60000</v>
      </c>
      <c r="F115" s="8">
        <f>INDEX(param!$M$2:$M$6,MATCH(Table3[[#This Row],[Moda]],param!$A$2:$A$6,0))+(INDEX(param!$N$2:$N$6,MATCH(Table3[[#This Row],[Moda]],param!$A$2:$A$6,0))*Table3[[#This Row],[jarak]])</f>
        <v>47287000</v>
      </c>
      <c r="G115" s="7">
        <f>INDEX(param!$K$2:$K$6,MATCH(Table3[[#This Row],[Moda]],param!$A$2:$A$6,0))</f>
        <v>72</v>
      </c>
      <c r="H115" s="7">
        <f>IF(Table3[[#This Row],[Asal]]="A",INDEX(Table2[limit_jakarta],MATCH(Table3[[#This Row],[Moda]],param!$A$2:$A$6,0)),INDEX(Table2[limit_non_jakarta],MATCH(Table3[[#This Row],[Moda]],param!$A$2:$A$6,0)))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INDEX(param!$L$2:$L$6,MATCH(Table3[[#This Row],[Moda]],param!$A$2:$A$6,0))</f>
        <v>60000</v>
      </c>
      <c r="F116" s="8">
        <f>INDEX(param!$M$2:$M$6,MATCH(Table3[[#This Row],[Moda]],param!$A$2:$A$6,0))+(INDEX(param!$N$2:$N$6,MATCH(Table3[[#This Row],[Moda]],param!$A$2:$A$6,0))*Table3[[#This Row],[jarak]])</f>
        <v>47040000</v>
      </c>
      <c r="G116" s="7">
        <f>INDEX(param!$K$2:$K$6,MATCH(Table3[[#This Row],[Moda]],param!$A$2:$A$6,0))</f>
        <v>72</v>
      </c>
      <c r="H116" s="7">
        <f>IF(Table3[[#This Row],[Asal]]="A",INDEX(Table2[limit_jakarta],MATCH(Table3[[#This Row],[Moda]],param!$A$2:$A$6,0)),INDEX(Table2[limit_non_jakarta],MATCH(Table3[[#This Row],[Moda]],param!$A$2:$A$6,0)))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INDEX(param!$L$2:$L$6,MATCH(Table3[[#This Row],[Moda]],param!$A$2:$A$6,0))</f>
        <v>60000</v>
      </c>
      <c r="F117" s="8">
        <f>INDEX(param!$M$2:$M$6,MATCH(Table3[[#This Row],[Moda]],param!$A$2:$A$6,0))+(INDEX(param!$N$2:$N$6,MATCH(Table3[[#This Row],[Moda]],param!$A$2:$A$6,0))*Table3[[#This Row],[jarak]])</f>
        <v>47056000</v>
      </c>
      <c r="G117" s="7">
        <f>INDEX(param!$K$2:$K$6,MATCH(Table3[[#This Row],[Moda]],param!$A$2:$A$6,0))</f>
        <v>72</v>
      </c>
      <c r="H117" s="7">
        <f>IF(Table3[[#This Row],[Asal]]="A",INDEX(Table2[limit_jakarta],MATCH(Table3[[#This Row],[Moda]],param!$A$2:$A$6,0)),INDEX(Table2[limit_non_jakarta],MATCH(Table3[[#This Row],[Moda]],param!$A$2:$A$6,0)))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INDEX(param!$L$2:$L$6,MATCH(Table3[[#This Row],[Moda]],param!$A$2:$A$6,0))</f>
        <v>60000</v>
      </c>
      <c r="F118" s="8">
        <f>INDEX(param!$M$2:$M$6,MATCH(Table3[[#This Row],[Moda]],param!$A$2:$A$6,0))+(INDEX(param!$N$2:$N$6,MATCH(Table3[[#This Row],[Moda]],param!$A$2:$A$6,0))*Table3[[#This Row],[jarak]])</f>
        <v>47183000</v>
      </c>
      <c r="G118" s="7">
        <f>INDEX(param!$K$2:$K$6,MATCH(Table3[[#This Row],[Moda]],param!$A$2:$A$6,0))</f>
        <v>72</v>
      </c>
      <c r="H118" s="7">
        <f>IF(Table3[[#This Row],[Asal]]="A",INDEX(Table2[limit_jakarta],MATCH(Table3[[#This Row],[Moda]],param!$A$2:$A$6,0)),INDEX(Table2[limit_non_jakarta],MATCH(Table3[[#This Row],[Moda]],param!$A$2:$A$6,0)))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INDEX(param!$L$2:$L$6,MATCH(Table3[[#This Row],[Moda]],param!$A$2:$A$6,0))</f>
        <v>60000</v>
      </c>
      <c r="F119" s="8">
        <f>INDEX(param!$M$2:$M$6,MATCH(Table3[[#This Row],[Moda]],param!$A$2:$A$6,0))+(INDEX(param!$N$2:$N$6,MATCH(Table3[[#This Row],[Moda]],param!$A$2:$A$6,0))*Table3[[#This Row],[jarak]])</f>
        <v>47487000</v>
      </c>
      <c r="G119" s="7">
        <f>INDEX(param!$K$2:$K$6,MATCH(Table3[[#This Row],[Moda]],param!$A$2:$A$6,0))</f>
        <v>72</v>
      </c>
      <c r="H119" s="7">
        <f>IF(Table3[[#This Row],[Asal]]="A",INDEX(Table2[limit_jakarta],MATCH(Table3[[#This Row],[Moda]],param!$A$2:$A$6,0)),INDEX(Table2[limit_non_jakarta],MATCH(Table3[[#This Row],[Moda]],param!$A$2:$A$6,0)))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INDEX(param!$L$2:$L$6,MATCH(Table3[[#This Row],[Moda]],param!$A$2:$A$6,0))</f>
        <v>60000</v>
      </c>
      <c r="F120" s="8">
        <f>INDEX(param!$M$2:$M$6,MATCH(Table3[[#This Row],[Moda]],param!$A$2:$A$6,0))+(INDEX(param!$N$2:$N$6,MATCH(Table3[[#This Row],[Moda]],param!$A$2:$A$6,0))*Table3[[#This Row],[jarak]])</f>
        <v>47476000</v>
      </c>
      <c r="G120" s="7">
        <f>INDEX(param!$K$2:$K$6,MATCH(Table3[[#This Row],[Moda]],param!$A$2:$A$6,0))</f>
        <v>72</v>
      </c>
      <c r="H120" s="7">
        <f>IF(Table3[[#This Row],[Asal]]="A",INDEX(Table2[limit_jakarta],MATCH(Table3[[#This Row],[Moda]],param!$A$2:$A$6,0)),INDEX(Table2[limit_non_jakarta],MATCH(Table3[[#This Row],[Moda]],param!$A$2:$A$6,0)))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INDEX(param!$L$2:$L$6,MATCH(Table3[[#This Row],[Moda]],param!$A$2:$A$6,0))</f>
        <v>60000</v>
      </c>
      <c r="F121" s="8">
        <f>INDEX(param!$M$2:$M$6,MATCH(Table3[[#This Row],[Moda]],param!$A$2:$A$6,0))+(INDEX(param!$N$2:$N$6,MATCH(Table3[[#This Row],[Moda]],param!$A$2:$A$6,0))*Table3[[#This Row],[jarak]])</f>
        <v>47085000</v>
      </c>
      <c r="G121" s="7">
        <f>INDEX(param!$K$2:$K$6,MATCH(Table3[[#This Row],[Moda]],param!$A$2:$A$6,0))</f>
        <v>72</v>
      </c>
      <c r="H121" s="7">
        <f>IF(Table3[[#This Row],[Asal]]="A",INDEX(Table2[limit_jakarta],MATCH(Table3[[#This Row],[Moda]],param!$A$2:$A$6,0)),INDEX(Table2[limit_non_jakarta],MATCH(Table3[[#This Row],[Moda]],param!$A$2:$A$6,0)))</f>
        <v>2</v>
      </c>
    </row>
    <row r="122" spans="1:8" x14ac:dyDescent="0.25">
      <c r="A122" s="6" t="s">
        <v>13</v>
      </c>
      <c r="B122" s="6" t="s">
        <v>15</v>
      </c>
      <c r="C122" t="s">
        <v>76</v>
      </c>
      <c r="D122" s="7">
        <f>INDEX(distances!$B$2:$AP$42,MATCH(A122,distances!$A$2:$A$42,0),MATCH(B122,distances!$B$1:$AP$1,0))</f>
        <v>368</v>
      </c>
      <c r="E122" s="8">
        <f>INDEX(param!$L$2:$L$6,MATCH(Table3[[#This Row],[Moda]],param!$A$2:$A$6,0))</f>
        <v>6000</v>
      </c>
      <c r="F122" s="8">
        <f>INDEX(param!$M$2:$M$6,MATCH(Table3[[#This Row],[Moda]],param!$A$2:$A$6,0))+(INDEX(param!$N$2:$N$6,MATCH(Table3[[#This Row],[Moda]],param!$A$2:$A$6,0))*Table3[[#This Row],[jarak]])</f>
        <v>50560000</v>
      </c>
      <c r="G122" s="7">
        <f>INDEX(param!$K$2:$K$6,MATCH(Table3[[#This Row],[Moda]],param!$A$2:$A$6,0))</f>
        <v>130</v>
      </c>
      <c r="H122" s="7">
        <f>IF(Table3[[#This Row],[Asal]]="A",INDEX(Table2[limit_jakarta],MATCH(Table3[[#This Row],[Moda]],param!$A$2:$A$6,0)),INDEX(Table2[limit_non_jakarta],MATCH(Table3[[#This Row],[Moda]],param!$A$2:$A$6,0)))</f>
        <v>2</v>
      </c>
    </row>
    <row r="123" spans="1:8" x14ac:dyDescent="0.25">
      <c r="A123" s="6" t="s">
        <v>13</v>
      </c>
      <c r="B123" s="6" t="s">
        <v>16</v>
      </c>
      <c r="C123" s="6" t="s">
        <v>76</v>
      </c>
      <c r="D123" s="7">
        <f>INDEX(distances!$B$2:$AP$42,MATCH(A123,distances!$A$2:$A$42,0),MATCH(B123,distances!$B$1:$AP$1,0))</f>
        <v>263</v>
      </c>
      <c r="E123" s="8">
        <f>INDEX(param!$L$2:$L$6,MATCH(Table3[[#This Row],[Moda]],param!$A$2:$A$6,0))</f>
        <v>6000</v>
      </c>
      <c r="F123" s="8">
        <f>INDEX(param!$M$2:$M$6,MATCH(Table3[[#This Row],[Moda]],param!$A$2:$A$6,0))+(INDEX(param!$N$2:$N$6,MATCH(Table3[[#This Row],[Moda]],param!$A$2:$A$6,0))*Table3[[#This Row],[jarak]])</f>
        <v>45835000</v>
      </c>
      <c r="G123" s="7">
        <f>INDEX(param!$K$2:$K$6,MATCH(Table3[[#This Row],[Moda]],param!$A$2:$A$6,0))</f>
        <v>130</v>
      </c>
      <c r="H123" s="7">
        <f>IF(Table3[[#This Row],[Asal]]="A",INDEX(Table2[limit_jakarta],MATCH(Table3[[#This Row],[Moda]],param!$A$2:$A$6,0)),INDEX(Table2[limit_non_jakarta],MATCH(Table3[[#This Row],[Moda]],param!$A$2:$A$6,0)))</f>
        <v>2</v>
      </c>
    </row>
    <row r="124" spans="1:8" x14ac:dyDescent="0.25">
      <c r="A124" s="6" t="s">
        <v>13</v>
      </c>
      <c r="B124" s="6" t="s">
        <v>17</v>
      </c>
      <c r="C124" s="6" t="s">
        <v>76</v>
      </c>
      <c r="D124" s="7">
        <f>INDEX(distances!$B$2:$AP$42,MATCH(A124,distances!$A$2:$A$42,0),MATCH(B124,distances!$B$1:$AP$1,0))</f>
        <v>136</v>
      </c>
      <c r="E124" s="8">
        <f>INDEX(param!$L$2:$L$6,MATCH(Table3[[#This Row],[Moda]],param!$A$2:$A$6,0))</f>
        <v>6000</v>
      </c>
      <c r="F124" s="8">
        <f>INDEX(param!$M$2:$M$6,MATCH(Table3[[#This Row],[Moda]],param!$A$2:$A$6,0))+(INDEX(param!$N$2:$N$6,MATCH(Table3[[#This Row],[Moda]],param!$A$2:$A$6,0))*Table3[[#This Row],[jarak]])</f>
        <v>40120000</v>
      </c>
      <c r="G124" s="7">
        <f>INDEX(param!$K$2:$K$6,MATCH(Table3[[#This Row],[Moda]],param!$A$2:$A$6,0))</f>
        <v>130</v>
      </c>
      <c r="H124" s="7">
        <f>IF(Table3[[#This Row],[Asal]]="A",INDEX(Table2[limit_jakarta],MATCH(Table3[[#This Row],[Moda]],param!$A$2:$A$6,0)),INDEX(Table2[limit_non_jakarta],MATCH(Table3[[#This Row],[Moda]],param!$A$2:$A$6,0)))</f>
        <v>2</v>
      </c>
    </row>
    <row r="125" spans="1:8" x14ac:dyDescent="0.25">
      <c r="A125" s="6" t="s">
        <v>13</v>
      </c>
      <c r="B125" s="6" t="s">
        <v>18</v>
      </c>
      <c r="C125" s="6" t="s">
        <v>76</v>
      </c>
      <c r="D125" s="7">
        <f>INDEX(distances!$B$2:$AP$42,MATCH(A125,distances!$A$2:$A$42,0),MATCH(B125,distances!$B$1:$AP$1,0))</f>
        <v>164</v>
      </c>
      <c r="E125" s="8">
        <f>INDEX(param!$L$2:$L$6,MATCH(Table3[[#This Row],[Moda]],param!$A$2:$A$6,0))</f>
        <v>6000</v>
      </c>
      <c r="F125" s="8">
        <f>INDEX(param!$M$2:$M$6,MATCH(Table3[[#This Row],[Moda]],param!$A$2:$A$6,0))+(INDEX(param!$N$2:$N$6,MATCH(Table3[[#This Row],[Moda]],param!$A$2:$A$6,0))*Table3[[#This Row],[jarak]])</f>
        <v>41380000</v>
      </c>
      <c r="G125" s="7">
        <f>INDEX(param!$K$2:$K$6,MATCH(Table3[[#This Row],[Moda]],param!$A$2:$A$6,0))</f>
        <v>130</v>
      </c>
      <c r="H125" s="7">
        <f>IF(Table3[[#This Row],[Asal]]="A",INDEX(Table2[limit_jakarta],MATCH(Table3[[#This Row],[Moda]],param!$A$2:$A$6,0)),INDEX(Table2[limit_non_jakarta],MATCH(Table3[[#This Row],[Moda]],param!$A$2:$A$6,0)))</f>
        <v>2</v>
      </c>
    </row>
    <row r="126" spans="1:8" x14ac:dyDescent="0.25">
      <c r="A126" s="6" t="s">
        <v>13</v>
      </c>
      <c r="B126" s="6" t="s">
        <v>19</v>
      </c>
      <c r="C126" s="6" t="s">
        <v>76</v>
      </c>
      <c r="D126" s="7">
        <f>INDEX(distances!$B$2:$AP$42,MATCH(A126,distances!$A$2:$A$42,0),MATCH(B126,distances!$B$1:$AP$1,0))</f>
        <v>336</v>
      </c>
      <c r="E126" s="8">
        <f>INDEX(param!$L$2:$L$6,MATCH(Table3[[#This Row],[Moda]],param!$A$2:$A$6,0))</f>
        <v>6000</v>
      </c>
      <c r="F126" s="8">
        <f>INDEX(param!$M$2:$M$6,MATCH(Table3[[#This Row],[Moda]],param!$A$2:$A$6,0))+(INDEX(param!$N$2:$N$6,MATCH(Table3[[#This Row],[Moda]],param!$A$2:$A$6,0))*Table3[[#This Row],[jarak]])</f>
        <v>49120000</v>
      </c>
      <c r="G126" s="7">
        <f>INDEX(param!$K$2:$K$6,MATCH(Table3[[#This Row],[Moda]],param!$A$2:$A$6,0))</f>
        <v>130</v>
      </c>
      <c r="H126" s="7">
        <f>IF(Table3[[#This Row],[Asal]]="A",INDEX(Table2[limit_jakarta],MATCH(Table3[[#This Row],[Moda]],param!$A$2:$A$6,0)),INDEX(Table2[limit_non_jakarta],MATCH(Table3[[#This Row],[Moda]],param!$A$2:$A$6,0)))</f>
        <v>2</v>
      </c>
    </row>
    <row r="127" spans="1:8" x14ac:dyDescent="0.25">
      <c r="A127" s="6" t="s">
        <v>13</v>
      </c>
      <c r="B127" s="6" t="s">
        <v>20</v>
      </c>
      <c r="C127" s="6" t="s">
        <v>76</v>
      </c>
      <c r="D127" s="7">
        <f>INDEX(distances!$B$2:$AP$42,MATCH(A127,distances!$A$2:$A$42,0),MATCH(B127,distances!$B$1:$AP$1,0))</f>
        <v>418</v>
      </c>
      <c r="E127" s="8">
        <f>INDEX(param!$L$2:$L$6,MATCH(Table3[[#This Row],[Moda]],param!$A$2:$A$6,0))</f>
        <v>6000</v>
      </c>
      <c r="F127" s="8">
        <f>INDEX(param!$M$2:$M$6,MATCH(Table3[[#This Row],[Moda]],param!$A$2:$A$6,0))+(INDEX(param!$N$2:$N$6,MATCH(Table3[[#This Row],[Moda]],param!$A$2:$A$6,0))*Table3[[#This Row],[jarak]])</f>
        <v>52810000</v>
      </c>
      <c r="G127" s="7">
        <f>INDEX(param!$K$2:$K$6,MATCH(Table3[[#This Row],[Moda]],param!$A$2:$A$6,0))</f>
        <v>130</v>
      </c>
      <c r="H127" s="7">
        <f>IF(Table3[[#This Row],[Asal]]="A",INDEX(Table2[limit_jakarta],MATCH(Table3[[#This Row],[Moda]],param!$A$2:$A$6,0)),INDEX(Table2[limit_non_jakarta],MATCH(Table3[[#This Row],[Moda]],param!$A$2:$A$6,0)))</f>
        <v>2</v>
      </c>
    </row>
    <row r="128" spans="1:8" x14ac:dyDescent="0.25">
      <c r="A128" s="6" t="s">
        <v>13</v>
      </c>
      <c r="B128" s="6" t="s">
        <v>21</v>
      </c>
      <c r="C128" s="6" t="s">
        <v>76</v>
      </c>
      <c r="D128" s="7">
        <f>INDEX(distances!$B$2:$AP$42,MATCH(A128,distances!$A$2:$A$42,0),MATCH(B128,distances!$B$1:$AP$1,0))</f>
        <v>513</v>
      </c>
      <c r="E128" s="8">
        <f>INDEX(param!$L$2:$L$6,MATCH(Table3[[#This Row],[Moda]],param!$A$2:$A$6,0))</f>
        <v>6000</v>
      </c>
      <c r="F128" s="8">
        <f>INDEX(param!$M$2:$M$6,MATCH(Table3[[#This Row],[Moda]],param!$A$2:$A$6,0))+(INDEX(param!$N$2:$N$6,MATCH(Table3[[#This Row],[Moda]],param!$A$2:$A$6,0))*Table3[[#This Row],[jarak]])</f>
        <v>57085000</v>
      </c>
      <c r="G128" s="7">
        <f>INDEX(param!$K$2:$K$6,MATCH(Table3[[#This Row],[Moda]],param!$A$2:$A$6,0))</f>
        <v>130</v>
      </c>
      <c r="H128" s="7">
        <f>IF(Table3[[#This Row],[Asal]]="A",INDEX(Table2[limit_jakarta],MATCH(Table3[[#This Row],[Moda]],param!$A$2:$A$6,0)),INDEX(Table2[limit_non_jakarta],MATCH(Table3[[#This Row],[Moda]],param!$A$2:$A$6,0)))</f>
        <v>2</v>
      </c>
    </row>
    <row r="129" spans="1:8" x14ac:dyDescent="0.25">
      <c r="A129" s="6" t="s">
        <v>13</v>
      </c>
      <c r="B129" s="6" t="s">
        <v>22</v>
      </c>
      <c r="C129" s="6" t="s">
        <v>76</v>
      </c>
      <c r="D129" s="7">
        <f>INDEX(distances!$B$2:$AP$42,MATCH(A129,distances!$A$2:$A$42,0),MATCH(B129,distances!$B$1:$AP$1,0))</f>
        <v>208</v>
      </c>
      <c r="E129" s="8">
        <f>INDEX(param!$L$2:$L$6,MATCH(Table3[[#This Row],[Moda]],param!$A$2:$A$6,0))</f>
        <v>6000</v>
      </c>
      <c r="F129" s="8">
        <f>INDEX(param!$M$2:$M$6,MATCH(Table3[[#This Row],[Moda]],param!$A$2:$A$6,0))+(INDEX(param!$N$2:$N$6,MATCH(Table3[[#This Row],[Moda]],param!$A$2:$A$6,0))*Table3[[#This Row],[jarak]])</f>
        <v>43360000</v>
      </c>
      <c r="G129" s="7">
        <f>INDEX(param!$K$2:$K$6,MATCH(Table3[[#This Row],[Moda]],param!$A$2:$A$6,0))</f>
        <v>130</v>
      </c>
      <c r="H129" s="7">
        <f>IF(Table3[[#This Row],[Asal]]="A",INDEX(Table2[limit_jakarta],MATCH(Table3[[#This Row],[Moda]],param!$A$2:$A$6,0)),INDEX(Table2[limit_non_jakarta],MATCH(Table3[[#This Row],[Moda]],param!$A$2:$A$6,0)))</f>
        <v>2</v>
      </c>
    </row>
    <row r="130" spans="1:8" x14ac:dyDescent="0.25">
      <c r="A130" s="6" t="s">
        <v>13</v>
      </c>
      <c r="B130" s="6" t="s">
        <v>23</v>
      </c>
      <c r="C130" s="6" t="s">
        <v>76</v>
      </c>
      <c r="D130" s="7">
        <f>INDEX(distances!$B$2:$AP$42,MATCH(A130,distances!$A$2:$A$42,0),MATCH(B130,distances!$B$1:$AP$1,0))</f>
        <v>186</v>
      </c>
      <c r="E130" s="8">
        <f>INDEX(param!$L$2:$L$6,MATCH(Table3[[#This Row],[Moda]],param!$A$2:$A$6,0))</f>
        <v>6000</v>
      </c>
      <c r="F130" s="8">
        <f>INDEX(param!$M$2:$M$6,MATCH(Table3[[#This Row],[Moda]],param!$A$2:$A$6,0))+(INDEX(param!$N$2:$N$6,MATCH(Table3[[#This Row],[Moda]],param!$A$2:$A$6,0))*Table3[[#This Row],[jarak]])</f>
        <v>42370000</v>
      </c>
      <c r="G130" s="7">
        <f>INDEX(param!$K$2:$K$6,MATCH(Table3[[#This Row],[Moda]],param!$A$2:$A$6,0))</f>
        <v>130</v>
      </c>
      <c r="H130" s="7">
        <f>IF(Table3[[#This Row],[Asal]]="A",INDEX(Table2[limit_jakarta],MATCH(Table3[[#This Row],[Moda]],param!$A$2:$A$6,0)),INDEX(Table2[limit_non_jakarta],MATCH(Table3[[#This Row],[Moda]],param!$A$2:$A$6,0)))</f>
        <v>2</v>
      </c>
    </row>
    <row r="131" spans="1:8" x14ac:dyDescent="0.25">
      <c r="A131" s="6" t="s">
        <v>13</v>
      </c>
      <c r="B131" s="6" t="s">
        <v>24</v>
      </c>
      <c r="C131" s="6" t="s">
        <v>76</v>
      </c>
      <c r="D131" s="7">
        <f>INDEX(distances!$B$2:$AP$42,MATCH(A131,distances!$A$2:$A$42,0),MATCH(B131,distances!$B$1:$AP$1,0))</f>
        <v>378</v>
      </c>
      <c r="E131" s="8">
        <f>INDEX(param!$L$2:$L$6,MATCH(Table3[[#This Row],[Moda]],param!$A$2:$A$6,0))</f>
        <v>6000</v>
      </c>
      <c r="F131" s="8">
        <f>INDEX(param!$M$2:$M$6,MATCH(Table3[[#This Row],[Moda]],param!$A$2:$A$6,0))+(INDEX(param!$N$2:$N$6,MATCH(Table3[[#This Row],[Moda]],param!$A$2:$A$6,0))*Table3[[#This Row],[jarak]])</f>
        <v>51010000</v>
      </c>
      <c r="G131" s="7">
        <f>INDEX(param!$K$2:$K$6,MATCH(Table3[[#This Row],[Moda]],param!$A$2:$A$6,0))</f>
        <v>130</v>
      </c>
      <c r="H131" s="7">
        <f>IF(Table3[[#This Row],[Asal]]="A",INDEX(Table2[limit_jakarta],MATCH(Table3[[#This Row],[Moda]],param!$A$2:$A$6,0)),INDEX(Table2[limit_non_jakarta],MATCH(Table3[[#This Row],[Moda]],param!$A$2:$A$6,0)))</f>
        <v>2</v>
      </c>
    </row>
    <row r="132" spans="1:8" x14ac:dyDescent="0.25">
      <c r="A132" s="6" t="s">
        <v>13</v>
      </c>
      <c r="B132" s="6" t="s">
        <v>25</v>
      </c>
      <c r="C132" s="6" t="s">
        <v>76</v>
      </c>
      <c r="D132" s="7">
        <f>INDEX(distances!$B$2:$AP$42,MATCH(A132,distances!$A$2:$A$42,0),MATCH(B132,distances!$B$1:$AP$1,0))</f>
        <v>358</v>
      </c>
      <c r="E132" s="8">
        <f>INDEX(param!$L$2:$L$6,MATCH(Table3[[#This Row],[Moda]],param!$A$2:$A$6,0))</f>
        <v>6000</v>
      </c>
      <c r="F132" s="8">
        <f>INDEX(param!$M$2:$M$6,MATCH(Table3[[#This Row],[Moda]],param!$A$2:$A$6,0))+(INDEX(param!$N$2:$N$6,MATCH(Table3[[#This Row],[Moda]],param!$A$2:$A$6,0))*Table3[[#This Row],[jarak]])</f>
        <v>50110000</v>
      </c>
      <c r="G132" s="7">
        <f>INDEX(param!$K$2:$K$6,MATCH(Table3[[#This Row],[Moda]],param!$A$2:$A$6,0))</f>
        <v>130</v>
      </c>
      <c r="H132" s="7">
        <f>IF(Table3[[#This Row],[Asal]]="A",INDEX(Table2[limit_jakarta],MATCH(Table3[[#This Row],[Moda]],param!$A$2:$A$6,0)),INDEX(Table2[limit_non_jakarta],MATCH(Table3[[#This Row],[Moda]],param!$A$2:$A$6,0)))</f>
        <v>2</v>
      </c>
    </row>
    <row r="133" spans="1:8" x14ac:dyDescent="0.25">
      <c r="A133" s="6" t="s">
        <v>13</v>
      </c>
      <c r="B133" s="6" t="s">
        <v>26</v>
      </c>
      <c r="C133" s="6" t="s">
        <v>76</v>
      </c>
      <c r="D133" s="7">
        <f>INDEX(distances!$B$2:$AP$42,MATCH(A133,distances!$A$2:$A$42,0),MATCH(B133,distances!$B$1:$AP$1,0))</f>
        <v>525</v>
      </c>
      <c r="E133" s="8">
        <f>INDEX(param!$L$2:$L$6,MATCH(Table3[[#This Row],[Moda]],param!$A$2:$A$6,0))</f>
        <v>6000</v>
      </c>
      <c r="F133" s="8">
        <f>INDEX(param!$M$2:$M$6,MATCH(Table3[[#This Row],[Moda]],param!$A$2:$A$6,0))+(INDEX(param!$N$2:$N$6,MATCH(Table3[[#This Row],[Moda]],param!$A$2:$A$6,0))*Table3[[#This Row],[jarak]])</f>
        <v>57625000</v>
      </c>
      <c r="G133" s="7">
        <f>INDEX(param!$K$2:$K$6,MATCH(Table3[[#This Row],[Moda]],param!$A$2:$A$6,0))</f>
        <v>130</v>
      </c>
      <c r="H133" s="7">
        <f>IF(Table3[[#This Row],[Asal]]="A",INDEX(Table2[limit_jakarta],MATCH(Table3[[#This Row],[Moda]],param!$A$2:$A$6,0)),INDEX(Table2[limit_non_jakarta],MATCH(Table3[[#This Row],[Moda]],param!$A$2:$A$6,0)))</f>
        <v>2</v>
      </c>
    </row>
    <row r="134" spans="1:8" x14ac:dyDescent="0.25">
      <c r="A134" s="6" t="s">
        <v>13</v>
      </c>
      <c r="B134" s="6" t="s">
        <v>27</v>
      </c>
      <c r="C134" s="6" t="s">
        <v>76</v>
      </c>
      <c r="D134" s="7">
        <f>INDEX(distances!$B$2:$AP$42,MATCH(A134,distances!$A$2:$A$42,0),MATCH(B134,distances!$B$1:$AP$1,0))</f>
        <v>453</v>
      </c>
      <c r="E134" s="8">
        <f>INDEX(param!$L$2:$L$6,MATCH(Table3[[#This Row],[Moda]],param!$A$2:$A$6,0))</f>
        <v>6000</v>
      </c>
      <c r="F134" s="8">
        <f>INDEX(param!$M$2:$M$6,MATCH(Table3[[#This Row],[Moda]],param!$A$2:$A$6,0))+(INDEX(param!$N$2:$N$6,MATCH(Table3[[#This Row],[Moda]],param!$A$2:$A$6,0))*Table3[[#This Row],[jarak]])</f>
        <v>54385000</v>
      </c>
      <c r="G134" s="7">
        <f>INDEX(param!$K$2:$K$6,MATCH(Table3[[#This Row],[Moda]],param!$A$2:$A$6,0))</f>
        <v>130</v>
      </c>
      <c r="H134" s="7">
        <f>IF(Table3[[#This Row],[Asal]]="A",INDEX(Table2[limit_jakarta],MATCH(Table3[[#This Row],[Moda]],param!$A$2:$A$6,0)),INDEX(Table2[limit_non_jakarta],MATCH(Table3[[#This Row],[Moda]],param!$A$2:$A$6,0)))</f>
        <v>2</v>
      </c>
    </row>
    <row r="135" spans="1:8" x14ac:dyDescent="0.25">
      <c r="A135" s="6" t="s">
        <v>13</v>
      </c>
      <c r="B135" s="6" t="s">
        <v>28</v>
      </c>
      <c r="C135" s="6" t="s">
        <v>76</v>
      </c>
      <c r="D135" s="7">
        <f>INDEX(distances!$B$2:$AP$42,MATCH(A135,distances!$A$2:$A$42,0),MATCH(B135,distances!$B$1:$AP$1,0))</f>
        <v>167</v>
      </c>
      <c r="E135" s="8">
        <f>INDEX(param!$L$2:$L$6,MATCH(Table3[[#This Row],[Moda]],param!$A$2:$A$6,0))</f>
        <v>6000</v>
      </c>
      <c r="F135" s="8">
        <f>INDEX(param!$M$2:$M$6,MATCH(Table3[[#This Row],[Moda]],param!$A$2:$A$6,0))+(INDEX(param!$N$2:$N$6,MATCH(Table3[[#This Row],[Moda]],param!$A$2:$A$6,0))*Table3[[#This Row],[jarak]])</f>
        <v>41515000</v>
      </c>
      <c r="G135" s="7">
        <f>INDEX(param!$K$2:$K$6,MATCH(Table3[[#This Row],[Moda]],param!$A$2:$A$6,0))</f>
        <v>130</v>
      </c>
      <c r="H135" s="7">
        <f>IF(Table3[[#This Row],[Asal]]="A",INDEX(Table2[limit_jakarta],MATCH(Table3[[#This Row],[Moda]],param!$A$2:$A$6,0)),INDEX(Table2[limit_non_jakarta],MATCH(Table3[[#This Row],[Moda]],param!$A$2:$A$6,0)))</f>
        <v>2</v>
      </c>
    </row>
    <row r="136" spans="1:8" x14ac:dyDescent="0.25">
      <c r="A136" s="6" t="s">
        <v>13</v>
      </c>
      <c r="B136" s="6" t="s">
        <v>29</v>
      </c>
      <c r="C136" s="6" t="s">
        <v>76</v>
      </c>
      <c r="D136" s="7">
        <f>INDEX(distances!$B$2:$AP$42,MATCH(A136,distances!$A$2:$A$42,0),MATCH(B136,distances!$B$1:$AP$1,0))</f>
        <v>386</v>
      </c>
      <c r="E136" s="8">
        <f>INDEX(param!$L$2:$L$6,MATCH(Table3[[#This Row],[Moda]],param!$A$2:$A$6,0))</f>
        <v>6000</v>
      </c>
      <c r="F136" s="8">
        <f>INDEX(param!$M$2:$M$6,MATCH(Table3[[#This Row],[Moda]],param!$A$2:$A$6,0))+(INDEX(param!$N$2:$N$6,MATCH(Table3[[#This Row],[Moda]],param!$A$2:$A$6,0))*Table3[[#This Row],[jarak]])</f>
        <v>51370000</v>
      </c>
      <c r="G136" s="7">
        <f>INDEX(param!$K$2:$K$6,MATCH(Table3[[#This Row],[Moda]],param!$A$2:$A$6,0))</f>
        <v>130</v>
      </c>
      <c r="H136" s="7">
        <f>IF(Table3[[#This Row],[Asal]]="A",INDEX(Table2[limit_jakarta],MATCH(Table3[[#This Row],[Moda]],param!$A$2:$A$6,0)),INDEX(Table2[limit_non_jakarta],MATCH(Table3[[#This Row],[Moda]],param!$A$2:$A$6,0)))</f>
        <v>2</v>
      </c>
    </row>
    <row r="137" spans="1:8" x14ac:dyDescent="0.25">
      <c r="A137" s="6" t="s">
        <v>13</v>
      </c>
      <c r="B137" s="6" t="s">
        <v>9</v>
      </c>
      <c r="C137" s="6" t="s">
        <v>76</v>
      </c>
      <c r="D137" s="7">
        <f>INDEX(distances!$B$2:$AP$42,MATCH(A137,distances!$A$2:$A$42,0),MATCH(B137,distances!$B$1:$AP$1,0))</f>
        <v>309</v>
      </c>
      <c r="E137" s="8">
        <f>INDEX(param!$L$2:$L$6,MATCH(Table3[[#This Row],[Moda]],param!$A$2:$A$6,0))</f>
        <v>6000</v>
      </c>
      <c r="F137" s="8">
        <f>INDEX(param!$M$2:$M$6,MATCH(Table3[[#This Row],[Moda]],param!$A$2:$A$6,0))+(INDEX(param!$N$2:$N$6,MATCH(Table3[[#This Row],[Moda]],param!$A$2:$A$6,0))*Table3[[#This Row],[jarak]])</f>
        <v>47905000</v>
      </c>
      <c r="G137" s="7">
        <f>INDEX(param!$K$2:$K$6,MATCH(Table3[[#This Row],[Moda]],param!$A$2:$A$6,0))</f>
        <v>130</v>
      </c>
      <c r="H137" s="7">
        <f>IF(Table3[[#This Row],[Asal]]="A",INDEX(Table2[limit_jakarta],MATCH(Table3[[#This Row],[Moda]],param!$A$2:$A$6,0)),INDEX(Table2[limit_non_jakarta],MATCH(Table3[[#This Row],[Moda]],param!$A$2:$A$6,0)))</f>
        <v>2</v>
      </c>
    </row>
    <row r="138" spans="1:8" x14ac:dyDescent="0.25">
      <c r="A138" s="6" t="s">
        <v>13</v>
      </c>
      <c r="B138" s="6" t="s">
        <v>30</v>
      </c>
      <c r="C138" s="6" t="s">
        <v>76</v>
      </c>
      <c r="D138" s="7">
        <f>INDEX(distances!$B$2:$AP$42,MATCH(A138,distances!$A$2:$A$42,0),MATCH(B138,distances!$B$1:$AP$1,0))</f>
        <v>379</v>
      </c>
      <c r="E138" s="8">
        <f>INDEX(param!$L$2:$L$6,MATCH(Table3[[#This Row],[Moda]],param!$A$2:$A$6,0))</f>
        <v>6000</v>
      </c>
      <c r="F138" s="8">
        <f>INDEX(param!$M$2:$M$6,MATCH(Table3[[#This Row],[Moda]],param!$A$2:$A$6,0))+(INDEX(param!$N$2:$N$6,MATCH(Table3[[#This Row],[Moda]],param!$A$2:$A$6,0))*Table3[[#This Row],[jarak]])</f>
        <v>51055000</v>
      </c>
      <c r="G138" s="7">
        <f>INDEX(param!$K$2:$K$6,MATCH(Table3[[#This Row],[Moda]],param!$A$2:$A$6,0))</f>
        <v>130</v>
      </c>
      <c r="H138" s="7">
        <f>IF(Table3[[#This Row],[Asal]]="A",INDEX(Table2[limit_jakarta],MATCH(Table3[[#This Row],[Moda]],param!$A$2:$A$6,0)),INDEX(Table2[limit_non_jakarta],MATCH(Table3[[#This Row],[Moda]],param!$A$2:$A$6,0)))</f>
        <v>2</v>
      </c>
    </row>
    <row r="139" spans="1:8" x14ac:dyDescent="0.25">
      <c r="A139" s="6" t="s">
        <v>13</v>
      </c>
      <c r="B139" s="6" t="s">
        <v>31</v>
      </c>
      <c r="C139" s="6" t="s">
        <v>76</v>
      </c>
      <c r="D139" s="7">
        <f>INDEX(distances!$B$2:$AP$42,MATCH(A139,distances!$A$2:$A$42,0),MATCH(B139,distances!$B$1:$AP$1,0))</f>
        <v>232</v>
      </c>
      <c r="E139" s="8">
        <f>INDEX(param!$L$2:$L$6,MATCH(Table3[[#This Row],[Moda]],param!$A$2:$A$6,0))</f>
        <v>6000</v>
      </c>
      <c r="F139" s="8">
        <f>INDEX(param!$M$2:$M$6,MATCH(Table3[[#This Row],[Moda]],param!$A$2:$A$6,0))+(INDEX(param!$N$2:$N$6,MATCH(Table3[[#This Row],[Moda]],param!$A$2:$A$6,0))*Table3[[#This Row],[jarak]])</f>
        <v>44440000</v>
      </c>
      <c r="G139" s="7">
        <f>INDEX(param!$K$2:$K$6,MATCH(Table3[[#This Row],[Moda]],param!$A$2:$A$6,0))</f>
        <v>130</v>
      </c>
      <c r="H139" s="7">
        <f>IF(Table3[[#This Row],[Asal]]="A",INDEX(Table2[limit_jakarta],MATCH(Table3[[#This Row],[Moda]],param!$A$2:$A$6,0)),INDEX(Table2[limit_non_jakarta],MATCH(Table3[[#This Row],[Moda]],param!$A$2:$A$6,0)))</f>
        <v>2</v>
      </c>
    </row>
    <row r="140" spans="1:8" x14ac:dyDescent="0.25">
      <c r="A140" s="6" t="s">
        <v>13</v>
      </c>
      <c r="B140" s="6" t="s">
        <v>10</v>
      </c>
      <c r="C140" s="6" t="s">
        <v>76</v>
      </c>
      <c r="D140" s="7">
        <f>INDEX(distances!$B$2:$AP$42,MATCH(A140,distances!$A$2:$A$42,0),MATCH(B140,distances!$B$1:$AP$1,0))</f>
        <v>334</v>
      </c>
      <c r="E140" s="8">
        <f>INDEX(param!$L$2:$L$6,MATCH(Table3[[#This Row],[Moda]],param!$A$2:$A$6,0))</f>
        <v>6000</v>
      </c>
      <c r="F140" s="8">
        <f>INDEX(param!$M$2:$M$6,MATCH(Table3[[#This Row],[Moda]],param!$A$2:$A$6,0))+(INDEX(param!$N$2:$N$6,MATCH(Table3[[#This Row],[Moda]],param!$A$2:$A$6,0))*Table3[[#This Row],[jarak]])</f>
        <v>49030000</v>
      </c>
      <c r="G140" s="7">
        <f>INDEX(param!$K$2:$K$6,MATCH(Table3[[#This Row],[Moda]],param!$A$2:$A$6,0))</f>
        <v>130</v>
      </c>
      <c r="H140" s="7">
        <f>IF(Table3[[#This Row],[Asal]]="A",INDEX(Table2[limit_jakarta],MATCH(Table3[[#This Row],[Moda]],param!$A$2:$A$6,0)),INDEX(Table2[limit_non_jakarta],MATCH(Table3[[#This Row],[Moda]],param!$A$2:$A$6,0)))</f>
        <v>2</v>
      </c>
    </row>
    <row r="141" spans="1:8" x14ac:dyDescent="0.25">
      <c r="A141" s="6" t="s">
        <v>13</v>
      </c>
      <c r="B141" s="6" t="s">
        <v>32</v>
      </c>
      <c r="C141" s="6" t="s">
        <v>76</v>
      </c>
      <c r="D141" s="7">
        <f>INDEX(distances!$B$2:$AP$42,MATCH(A141,distances!$A$2:$A$42,0),MATCH(B141,distances!$B$1:$AP$1,0))</f>
        <v>395</v>
      </c>
      <c r="E141" s="8">
        <f>INDEX(param!$L$2:$L$6,MATCH(Table3[[#This Row],[Moda]],param!$A$2:$A$6,0))</f>
        <v>6000</v>
      </c>
      <c r="F141" s="8">
        <f>INDEX(param!$M$2:$M$6,MATCH(Table3[[#This Row],[Moda]],param!$A$2:$A$6,0))+(INDEX(param!$N$2:$N$6,MATCH(Table3[[#This Row],[Moda]],param!$A$2:$A$6,0))*Table3[[#This Row],[jarak]])</f>
        <v>51775000</v>
      </c>
      <c r="G141" s="7">
        <f>INDEX(param!$K$2:$K$6,MATCH(Table3[[#This Row],[Moda]],param!$A$2:$A$6,0))</f>
        <v>130</v>
      </c>
      <c r="H141" s="7">
        <f>IF(Table3[[#This Row],[Asal]]="A",INDEX(Table2[limit_jakarta],MATCH(Table3[[#This Row],[Moda]],param!$A$2:$A$6,0)),INDEX(Table2[limit_non_jakarta],MATCH(Table3[[#This Row],[Moda]],param!$A$2:$A$6,0)))</f>
        <v>2</v>
      </c>
    </row>
    <row r="142" spans="1:8" x14ac:dyDescent="0.25">
      <c r="A142" s="6" t="s">
        <v>13</v>
      </c>
      <c r="B142" s="6" t="s">
        <v>33</v>
      </c>
      <c r="C142" s="6" t="s">
        <v>76</v>
      </c>
      <c r="D142" s="7">
        <f>INDEX(distances!$B$2:$AP$42,MATCH(A142,distances!$A$2:$A$42,0),MATCH(B142,distances!$B$1:$AP$1,0))</f>
        <v>465</v>
      </c>
      <c r="E142" s="8">
        <f>INDEX(param!$L$2:$L$6,MATCH(Table3[[#This Row],[Moda]],param!$A$2:$A$6,0))</f>
        <v>6000</v>
      </c>
      <c r="F142" s="8">
        <f>INDEX(param!$M$2:$M$6,MATCH(Table3[[#This Row],[Moda]],param!$A$2:$A$6,0))+(INDEX(param!$N$2:$N$6,MATCH(Table3[[#This Row],[Moda]],param!$A$2:$A$6,0))*Table3[[#This Row],[jarak]])</f>
        <v>54925000</v>
      </c>
      <c r="G142" s="7">
        <f>INDEX(param!$K$2:$K$6,MATCH(Table3[[#This Row],[Moda]],param!$A$2:$A$6,0))</f>
        <v>130</v>
      </c>
      <c r="H142" s="7">
        <f>IF(Table3[[#This Row],[Asal]]="A",INDEX(Table2[limit_jakarta],MATCH(Table3[[#This Row],[Moda]],param!$A$2:$A$6,0)),INDEX(Table2[limit_non_jakarta],MATCH(Table3[[#This Row],[Moda]],param!$A$2:$A$6,0)))</f>
        <v>2</v>
      </c>
    </row>
    <row r="143" spans="1:8" x14ac:dyDescent="0.25">
      <c r="A143" s="6" t="s">
        <v>13</v>
      </c>
      <c r="B143" s="6" t="s">
        <v>34</v>
      </c>
      <c r="C143" s="6" t="s">
        <v>76</v>
      </c>
      <c r="D143" s="7">
        <f>INDEX(distances!$B$2:$AP$42,MATCH(A143,distances!$A$2:$A$42,0),MATCH(B143,distances!$B$1:$AP$1,0))</f>
        <v>191</v>
      </c>
      <c r="E143" s="8">
        <f>INDEX(param!$L$2:$L$6,MATCH(Table3[[#This Row],[Moda]],param!$A$2:$A$6,0))</f>
        <v>6000</v>
      </c>
      <c r="F143" s="8">
        <f>INDEX(param!$M$2:$M$6,MATCH(Table3[[#This Row],[Moda]],param!$A$2:$A$6,0))+(INDEX(param!$N$2:$N$6,MATCH(Table3[[#This Row],[Moda]],param!$A$2:$A$6,0))*Table3[[#This Row],[jarak]])</f>
        <v>42595000</v>
      </c>
      <c r="G143" s="7">
        <f>INDEX(param!$K$2:$K$6,MATCH(Table3[[#This Row],[Moda]],param!$A$2:$A$6,0))</f>
        <v>130</v>
      </c>
      <c r="H143" s="7">
        <f>IF(Table3[[#This Row],[Asal]]="A",INDEX(Table2[limit_jakarta],MATCH(Table3[[#This Row],[Moda]],param!$A$2:$A$6,0)),INDEX(Table2[limit_non_jakarta],MATCH(Table3[[#This Row],[Moda]],param!$A$2:$A$6,0)))</f>
        <v>2</v>
      </c>
    </row>
    <row r="144" spans="1:8" x14ac:dyDescent="0.25">
      <c r="A144" s="6" t="s">
        <v>13</v>
      </c>
      <c r="B144" s="6" t="s">
        <v>35</v>
      </c>
      <c r="C144" s="6" t="s">
        <v>76</v>
      </c>
      <c r="D144" s="7">
        <f>INDEX(distances!$B$2:$AP$42,MATCH(A144,distances!$A$2:$A$42,0),MATCH(B144,distances!$B$1:$AP$1,0))</f>
        <v>311</v>
      </c>
      <c r="E144" s="8">
        <f>INDEX(param!$L$2:$L$6,MATCH(Table3[[#This Row],[Moda]],param!$A$2:$A$6,0))</f>
        <v>6000</v>
      </c>
      <c r="F144" s="8">
        <f>INDEX(param!$M$2:$M$6,MATCH(Table3[[#This Row],[Moda]],param!$A$2:$A$6,0))+(INDEX(param!$N$2:$N$6,MATCH(Table3[[#This Row],[Moda]],param!$A$2:$A$6,0))*Table3[[#This Row],[jarak]])</f>
        <v>47995000</v>
      </c>
      <c r="G144" s="7">
        <f>INDEX(param!$K$2:$K$6,MATCH(Table3[[#This Row],[Moda]],param!$A$2:$A$6,0))</f>
        <v>130</v>
      </c>
      <c r="H144" s="7">
        <f>IF(Table3[[#This Row],[Asal]]="A",INDEX(Table2[limit_jakarta],MATCH(Table3[[#This Row],[Moda]],param!$A$2:$A$6,0)),INDEX(Table2[limit_non_jakarta],MATCH(Table3[[#This Row],[Moda]],param!$A$2:$A$6,0)))</f>
        <v>2</v>
      </c>
    </row>
    <row r="145" spans="1:8" x14ac:dyDescent="0.25">
      <c r="A145" s="6" t="s">
        <v>13</v>
      </c>
      <c r="B145" s="6" t="s">
        <v>36</v>
      </c>
      <c r="C145" s="6" t="s">
        <v>76</v>
      </c>
      <c r="D145" s="7">
        <f>INDEX(distances!$B$2:$AP$42,MATCH(A145,distances!$A$2:$A$42,0),MATCH(B145,distances!$B$1:$AP$1,0))</f>
        <v>262</v>
      </c>
      <c r="E145" s="8">
        <f>INDEX(param!$L$2:$L$6,MATCH(Table3[[#This Row],[Moda]],param!$A$2:$A$6,0))</f>
        <v>6000</v>
      </c>
      <c r="F145" s="8">
        <f>INDEX(param!$M$2:$M$6,MATCH(Table3[[#This Row],[Moda]],param!$A$2:$A$6,0))+(INDEX(param!$N$2:$N$6,MATCH(Table3[[#This Row],[Moda]],param!$A$2:$A$6,0))*Table3[[#This Row],[jarak]])</f>
        <v>45790000</v>
      </c>
      <c r="G145" s="7">
        <f>INDEX(param!$K$2:$K$6,MATCH(Table3[[#This Row],[Moda]],param!$A$2:$A$6,0))</f>
        <v>130</v>
      </c>
      <c r="H145" s="7">
        <f>IF(Table3[[#This Row],[Asal]]="A",INDEX(Table2[limit_jakarta],MATCH(Table3[[#This Row],[Moda]],param!$A$2:$A$6,0)),INDEX(Table2[limit_non_jakarta],MATCH(Table3[[#This Row],[Moda]],param!$A$2:$A$6,0)))</f>
        <v>2</v>
      </c>
    </row>
    <row r="146" spans="1:8" x14ac:dyDescent="0.25">
      <c r="A146" s="6" t="s">
        <v>13</v>
      </c>
      <c r="B146" s="6" t="s">
        <v>37</v>
      </c>
      <c r="C146" s="6" t="s">
        <v>76</v>
      </c>
      <c r="D146" s="7">
        <f>INDEX(distances!$B$2:$AP$42,MATCH(A146,distances!$A$2:$A$42,0),MATCH(B146,distances!$B$1:$AP$1,0))</f>
        <v>208</v>
      </c>
      <c r="E146" s="8">
        <f>INDEX(param!$L$2:$L$6,MATCH(Table3[[#This Row],[Moda]],param!$A$2:$A$6,0))</f>
        <v>6000</v>
      </c>
      <c r="F146" s="8">
        <f>INDEX(param!$M$2:$M$6,MATCH(Table3[[#This Row],[Moda]],param!$A$2:$A$6,0))+(INDEX(param!$N$2:$N$6,MATCH(Table3[[#This Row],[Moda]],param!$A$2:$A$6,0))*Table3[[#This Row],[jarak]])</f>
        <v>43360000</v>
      </c>
      <c r="G146" s="7">
        <f>INDEX(param!$K$2:$K$6,MATCH(Table3[[#This Row],[Moda]],param!$A$2:$A$6,0))</f>
        <v>130</v>
      </c>
      <c r="H146" s="7">
        <f>IF(Table3[[#This Row],[Asal]]="A",INDEX(Table2[limit_jakarta],MATCH(Table3[[#This Row],[Moda]],param!$A$2:$A$6,0)),INDEX(Table2[limit_non_jakarta],MATCH(Table3[[#This Row],[Moda]],param!$A$2:$A$6,0)))</f>
        <v>2</v>
      </c>
    </row>
    <row r="147" spans="1:8" x14ac:dyDescent="0.25">
      <c r="A147" s="6" t="s">
        <v>13</v>
      </c>
      <c r="B147" s="6" t="s">
        <v>38</v>
      </c>
      <c r="C147" s="6" t="s">
        <v>76</v>
      </c>
      <c r="D147" s="7">
        <f>INDEX(distances!$B$2:$AP$42,MATCH(A147,distances!$A$2:$A$42,0),MATCH(B147,distances!$B$1:$AP$1,0))</f>
        <v>382</v>
      </c>
      <c r="E147" s="8">
        <f>INDEX(param!$L$2:$L$6,MATCH(Table3[[#This Row],[Moda]],param!$A$2:$A$6,0))</f>
        <v>6000</v>
      </c>
      <c r="F147" s="8">
        <f>INDEX(param!$M$2:$M$6,MATCH(Table3[[#This Row],[Moda]],param!$A$2:$A$6,0))+(INDEX(param!$N$2:$N$6,MATCH(Table3[[#This Row],[Moda]],param!$A$2:$A$6,0))*Table3[[#This Row],[jarak]])</f>
        <v>51190000</v>
      </c>
      <c r="G147" s="7">
        <f>INDEX(param!$K$2:$K$6,MATCH(Table3[[#This Row],[Moda]],param!$A$2:$A$6,0))</f>
        <v>130</v>
      </c>
      <c r="H147" s="7">
        <f>IF(Table3[[#This Row],[Asal]]="A",INDEX(Table2[limit_jakarta],MATCH(Table3[[#This Row],[Moda]],param!$A$2:$A$6,0)),INDEX(Table2[limit_non_jakarta],MATCH(Table3[[#This Row],[Moda]],param!$A$2:$A$6,0)))</f>
        <v>2</v>
      </c>
    </row>
    <row r="148" spans="1:8" x14ac:dyDescent="0.25">
      <c r="A148" s="6" t="s">
        <v>13</v>
      </c>
      <c r="B148" s="6" t="s">
        <v>39</v>
      </c>
      <c r="C148" s="6" t="s">
        <v>76</v>
      </c>
      <c r="D148" s="7">
        <f>INDEX(distances!$B$2:$AP$42,MATCH(A148,distances!$A$2:$A$42,0),MATCH(B148,distances!$B$1:$AP$1,0))</f>
        <v>482</v>
      </c>
      <c r="E148" s="8">
        <f>INDEX(param!$L$2:$L$6,MATCH(Table3[[#This Row],[Moda]],param!$A$2:$A$6,0))</f>
        <v>6000</v>
      </c>
      <c r="F148" s="8">
        <f>INDEX(param!$M$2:$M$6,MATCH(Table3[[#This Row],[Moda]],param!$A$2:$A$6,0))+(INDEX(param!$N$2:$N$6,MATCH(Table3[[#This Row],[Moda]],param!$A$2:$A$6,0))*Table3[[#This Row],[jarak]])</f>
        <v>55690000</v>
      </c>
      <c r="G148" s="7">
        <f>INDEX(param!$K$2:$K$6,MATCH(Table3[[#This Row],[Moda]],param!$A$2:$A$6,0))</f>
        <v>130</v>
      </c>
      <c r="H148" s="7">
        <f>IF(Table3[[#This Row],[Asal]]="A",INDEX(Table2[limit_jakarta],MATCH(Table3[[#This Row],[Moda]],param!$A$2:$A$6,0)),INDEX(Table2[limit_non_jakarta],MATCH(Table3[[#This Row],[Moda]],param!$A$2:$A$6,0)))</f>
        <v>2</v>
      </c>
    </row>
    <row r="149" spans="1:8" x14ac:dyDescent="0.25">
      <c r="A149" s="6" t="s">
        <v>13</v>
      </c>
      <c r="B149" s="6" t="s">
        <v>40</v>
      </c>
      <c r="C149" s="6" t="s">
        <v>76</v>
      </c>
      <c r="D149" s="7">
        <f>INDEX(distances!$B$2:$AP$42,MATCH(A149,distances!$A$2:$A$42,0),MATCH(B149,distances!$B$1:$AP$1,0))</f>
        <v>306</v>
      </c>
      <c r="E149" s="8">
        <f>INDEX(param!$L$2:$L$6,MATCH(Table3[[#This Row],[Moda]],param!$A$2:$A$6,0))</f>
        <v>6000</v>
      </c>
      <c r="F149" s="8">
        <f>INDEX(param!$M$2:$M$6,MATCH(Table3[[#This Row],[Moda]],param!$A$2:$A$6,0))+(INDEX(param!$N$2:$N$6,MATCH(Table3[[#This Row],[Moda]],param!$A$2:$A$6,0))*Table3[[#This Row],[jarak]])</f>
        <v>47770000</v>
      </c>
      <c r="G149" s="7">
        <f>INDEX(param!$K$2:$K$6,MATCH(Table3[[#This Row],[Moda]],param!$A$2:$A$6,0))</f>
        <v>130</v>
      </c>
      <c r="H149" s="7">
        <f>IF(Table3[[#This Row],[Asal]]="A",INDEX(Table2[limit_jakarta],MATCH(Table3[[#This Row],[Moda]],param!$A$2:$A$6,0)),INDEX(Table2[limit_non_jakarta],MATCH(Table3[[#This Row],[Moda]],param!$A$2:$A$6,0)))</f>
        <v>2</v>
      </c>
    </row>
    <row r="150" spans="1:8" x14ac:dyDescent="0.25">
      <c r="A150" s="6" t="s">
        <v>13</v>
      </c>
      <c r="B150" s="6" t="s">
        <v>41</v>
      </c>
      <c r="C150" s="6" t="s">
        <v>76</v>
      </c>
      <c r="D150" s="7">
        <f>INDEX(distances!$B$2:$AP$42,MATCH(A150,distances!$A$2:$A$42,0),MATCH(B150,distances!$B$1:$AP$1,0))</f>
        <v>172</v>
      </c>
      <c r="E150" s="8">
        <f>INDEX(param!$L$2:$L$6,MATCH(Table3[[#This Row],[Moda]],param!$A$2:$A$6,0))</f>
        <v>6000</v>
      </c>
      <c r="F150" s="8">
        <f>INDEX(param!$M$2:$M$6,MATCH(Table3[[#This Row],[Moda]],param!$A$2:$A$6,0))+(INDEX(param!$N$2:$N$6,MATCH(Table3[[#This Row],[Moda]],param!$A$2:$A$6,0))*Table3[[#This Row],[jarak]])</f>
        <v>41740000</v>
      </c>
      <c r="G150" s="7">
        <f>INDEX(param!$K$2:$K$6,MATCH(Table3[[#This Row],[Moda]],param!$A$2:$A$6,0))</f>
        <v>130</v>
      </c>
      <c r="H150" s="7">
        <f>IF(Table3[[#This Row],[Asal]]="A",INDEX(Table2[limit_jakarta],MATCH(Table3[[#This Row],[Moda]],param!$A$2:$A$6,0)),INDEX(Table2[limit_non_jakarta],MATCH(Table3[[#This Row],[Moda]],param!$A$2:$A$6,0)))</f>
        <v>2</v>
      </c>
    </row>
    <row r="151" spans="1:8" x14ac:dyDescent="0.25">
      <c r="A151" s="6" t="s">
        <v>13</v>
      </c>
      <c r="B151" s="6" t="s">
        <v>42</v>
      </c>
      <c r="C151" s="6" t="s">
        <v>76</v>
      </c>
      <c r="D151" s="7">
        <f>INDEX(distances!$B$2:$AP$42,MATCH(A151,distances!$A$2:$A$42,0),MATCH(B151,distances!$B$1:$AP$1,0))</f>
        <v>469</v>
      </c>
      <c r="E151" s="8">
        <f>INDEX(param!$L$2:$L$6,MATCH(Table3[[#This Row],[Moda]],param!$A$2:$A$6,0))</f>
        <v>6000</v>
      </c>
      <c r="F151" s="8">
        <f>INDEX(param!$M$2:$M$6,MATCH(Table3[[#This Row],[Moda]],param!$A$2:$A$6,0))+(INDEX(param!$N$2:$N$6,MATCH(Table3[[#This Row],[Moda]],param!$A$2:$A$6,0))*Table3[[#This Row],[jarak]])</f>
        <v>55105000</v>
      </c>
      <c r="G151" s="7">
        <f>INDEX(param!$K$2:$K$6,MATCH(Table3[[#This Row],[Moda]],param!$A$2:$A$6,0))</f>
        <v>130</v>
      </c>
      <c r="H151" s="7">
        <f>IF(Table3[[#This Row],[Asal]]="A",INDEX(Table2[limit_jakarta],MATCH(Table3[[#This Row],[Moda]],param!$A$2:$A$6,0)),INDEX(Table2[limit_non_jakarta],MATCH(Table3[[#This Row],[Moda]],param!$A$2:$A$6,0)))</f>
        <v>2</v>
      </c>
    </row>
    <row r="152" spans="1:8" x14ac:dyDescent="0.25">
      <c r="A152" s="6" t="s">
        <v>13</v>
      </c>
      <c r="B152" s="6" t="s">
        <v>43</v>
      </c>
      <c r="C152" s="6" t="s">
        <v>76</v>
      </c>
      <c r="D152" s="7">
        <f>INDEX(distances!$B$2:$AP$42,MATCH(A152,distances!$A$2:$A$42,0),MATCH(B152,distances!$B$1:$AP$1,0))</f>
        <v>375</v>
      </c>
      <c r="E152" s="8">
        <f>INDEX(param!$L$2:$L$6,MATCH(Table3[[#This Row],[Moda]],param!$A$2:$A$6,0))</f>
        <v>6000</v>
      </c>
      <c r="F152" s="8">
        <f>INDEX(param!$M$2:$M$6,MATCH(Table3[[#This Row],[Moda]],param!$A$2:$A$6,0))+(INDEX(param!$N$2:$N$6,MATCH(Table3[[#This Row],[Moda]],param!$A$2:$A$6,0))*Table3[[#This Row],[jarak]])</f>
        <v>50875000</v>
      </c>
      <c r="G152" s="7">
        <f>INDEX(param!$K$2:$K$6,MATCH(Table3[[#This Row],[Moda]],param!$A$2:$A$6,0))</f>
        <v>130</v>
      </c>
      <c r="H152" s="7">
        <f>IF(Table3[[#This Row],[Asal]]="A",INDEX(Table2[limit_jakarta],MATCH(Table3[[#This Row],[Moda]],param!$A$2:$A$6,0)),INDEX(Table2[limit_non_jakarta],MATCH(Table3[[#This Row],[Moda]],param!$A$2:$A$6,0)))</f>
        <v>2</v>
      </c>
    </row>
    <row r="153" spans="1:8" x14ac:dyDescent="0.25">
      <c r="A153" s="6" t="s">
        <v>13</v>
      </c>
      <c r="B153" s="6" t="s">
        <v>44</v>
      </c>
      <c r="C153" s="6" t="s">
        <v>76</v>
      </c>
      <c r="D153" s="7">
        <f>INDEX(distances!$B$2:$AP$42,MATCH(A153,distances!$A$2:$A$42,0),MATCH(B153,distances!$B$1:$AP$1,0))</f>
        <v>87</v>
      </c>
      <c r="E153" s="8">
        <f>INDEX(param!$L$2:$L$6,MATCH(Table3[[#This Row],[Moda]],param!$A$2:$A$6,0))</f>
        <v>6000</v>
      </c>
      <c r="F153" s="8">
        <f>INDEX(param!$M$2:$M$6,MATCH(Table3[[#This Row],[Moda]],param!$A$2:$A$6,0))+(INDEX(param!$N$2:$N$6,MATCH(Table3[[#This Row],[Moda]],param!$A$2:$A$6,0))*Table3[[#This Row],[jarak]])</f>
        <v>37915000</v>
      </c>
      <c r="G153" s="7">
        <f>INDEX(param!$K$2:$K$6,MATCH(Table3[[#This Row],[Moda]],param!$A$2:$A$6,0))</f>
        <v>130</v>
      </c>
      <c r="H153" s="7">
        <f>IF(Table3[[#This Row],[Asal]]="A",INDEX(Table2[limit_jakarta],MATCH(Table3[[#This Row],[Moda]],param!$A$2:$A$6,0)),INDEX(Table2[limit_non_jakarta],MATCH(Table3[[#This Row],[Moda]],param!$A$2:$A$6,0)))</f>
        <v>2</v>
      </c>
    </row>
    <row r="154" spans="1:8" x14ac:dyDescent="0.25">
      <c r="A154" s="6" t="s">
        <v>13</v>
      </c>
      <c r="B154" s="6" t="s">
        <v>45</v>
      </c>
      <c r="C154" s="6" t="s">
        <v>76</v>
      </c>
      <c r="D154" s="7">
        <f>INDEX(distances!$B$2:$AP$42,MATCH(A154,distances!$A$2:$A$42,0),MATCH(B154,distances!$B$1:$AP$1,0))</f>
        <v>145</v>
      </c>
      <c r="E154" s="8">
        <f>INDEX(param!$L$2:$L$6,MATCH(Table3[[#This Row],[Moda]],param!$A$2:$A$6,0))</f>
        <v>6000</v>
      </c>
      <c r="F154" s="8">
        <f>INDEX(param!$M$2:$M$6,MATCH(Table3[[#This Row],[Moda]],param!$A$2:$A$6,0))+(INDEX(param!$N$2:$N$6,MATCH(Table3[[#This Row],[Moda]],param!$A$2:$A$6,0))*Table3[[#This Row],[jarak]])</f>
        <v>40525000</v>
      </c>
      <c r="G154" s="7">
        <f>INDEX(param!$K$2:$K$6,MATCH(Table3[[#This Row],[Moda]],param!$A$2:$A$6,0))</f>
        <v>130</v>
      </c>
      <c r="H154" s="7">
        <f>IF(Table3[[#This Row],[Asal]]="A",INDEX(Table2[limit_jakarta],MATCH(Table3[[#This Row],[Moda]],param!$A$2:$A$6,0)),INDEX(Table2[limit_non_jakarta],MATCH(Table3[[#This Row],[Moda]],param!$A$2:$A$6,0)))</f>
        <v>2</v>
      </c>
    </row>
    <row r="155" spans="1:8" x14ac:dyDescent="0.25">
      <c r="A155" s="6" t="s">
        <v>13</v>
      </c>
      <c r="B155" s="6" t="s">
        <v>46</v>
      </c>
      <c r="C155" s="6" t="s">
        <v>76</v>
      </c>
      <c r="D155" s="7">
        <f>INDEX(distances!$B$2:$AP$42,MATCH(A155,distances!$A$2:$A$42,0),MATCH(B155,distances!$B$1:$AP$1,0))</f>
        <v>287</v>
      </c>
      <c r="E155" s="8">
        <f>INDEX(param!$L$2:$L$6,MATCH(Table3[[#This Row],[Moda]],param!$A$2:$A$6,0))</f>
        <v>6000</v>
      </c>
      <c r="F155" s="8">
        <f>INDEX(param!$M$2:$M$6,MATCH(Table3[[#This Row],[Moda]],param!$A$2:$A$6,0))+(INDEX(param!$N$2:$N$6,MATCH(Table3[[#This Row],[Moda]],param!$A$2:$A$6,0))*Table3[[#This Row],[jarak]])</f>
        <v>46915000</v>
      </c>
      <c r="G155" s="7">
        <f>INDEX(param!$K$2:$K$6,MATCH(Table3[[#This Row],[Moda]],param!$A$2:$A$6,0))</f>
        <v>130</v>
      </c>
      <c r="H155" s="7">
        <f>IF(Table3[[#This Row],[Asal]]="A",INDEX(Table2[limit_jakarta],MATCH(Table3[[#This Row],[Moda]],param!$A$2:$A$6,0)),INDEX(Table2[limit_non_jakarta],MATCH(Table3[[#This Row],[Moda]],param!$A$2:$A$6,0)))</f>
        <v>2</v>
      </c>
    </row>
    <row r="156" spans="1:8" x14ac:dyDescent="0.25">
      <c r="A156" s="6" t="s">
        <v>13</v>
      </c>
      <c r="B156" s="6" t="s">
        <v>47</v>
      </c>
      <c r="C156" s="6" t="s">
        <v>76</v>
      </c>
      <c r="D156" s="7">
        <f>INDEX(distances!$B$2:$AP$42,MATCH(A156,distances!$A$2:$A$42,0),MATCH(B156,distances!$B$1:$AP$1,0))</f>
        <v>40</v>
      </c>
      <c r="E156" s="8">
        <f>INDEX(param!$L$2:$L$6,MATCH(Table3[[#This Row],[Moda]],param!$A$2:$A$6,0))</f>
        <v>6000</v>
      </c>
      <c r="F156" s="8">
        <f>INDEX(param!$M$2:$M$6,MATCH(Table3[[#This Row],[Moda]],param!$A$2:$A$6,0))+(INDEX(param!$N$2:$N$6,MATCH(Table3[[#This Row],[Moda]],param!$A$2:$A$6,0))*Table3[[#This Row],[jarak]])</f>
        <v>35800000</v>
      </c>
      <c r="G156" s="7">
        <f>INDEX(param!$K$2:$K$6,MATCH(Table3[[#This Row],[Moda]],param!$A$2:$A$6,0))</f>
        <v>130</v>
      </c>
      <c r="H156" s="7">
        <f>IF(Table3[[#This Row],[Asal]]="A",INDEX(Table2[limit_jakarta],MATCH(Table3[[#This Row],[Moda]],param!$A$2:$A$6,0)),INDEX(Table2[limit_non_jakarta],MATCH(Table3[[#This Row],[Moda]],param!$A$2:$A$6,0)))</f>
        <v>2</v>
      </c>
    </row>
    <row r="157" spans="1:8" x14ac:dyDescent="0.25">
      <c r="A157" s="6" t="s">
        <v>13</v>
      </c>
      <c r="B157" s="6" t="s">
        <v>48</v>
      </c>
      <c r="C157" s="6" t="s">
        <v>76</v>
      </c>
      <c r="D157" s="7">
        <f>INDEX(distances!$B$2:$AP$42,MATCH(A157,distances!$A$2:$A$42,0),MATCH(B157,distances!$B$1:$AP$1,0))</f>
        <v>56</v>
      </c>
      <c r="E157" s="8">
        <f>INDEX(param!$L$2:$L$6,MATCH(Table3[[#This Row],[Moda]],param!$A$2:$A$6,0))</f>
        <v>6000</v>
      </c>
      <c r="F157" s="8">
        <f>INDEX(param!$M$2:$M$6,MATCH(Table3[[#This Row],[Moda]],param!$A$2:$A$6,0))+(INDEX(param!$N$2:$N$6,MATCH(Table3[[#This Row],[Moda]],param!$A$2:$A$6,0))*Table3[[#This Row],[jarak]])</f>
        <v>36520000</v>
      </c>
      <c r="G157" s="7">
        <f>INDEX(param!$K$2:$K$6,MATCH(Table3[[#This Row],[Moda]],param!$A$2:$A$6,0))</f>
        <v>130</v>
      </c>
      <c r="H157" s="7">
        <f>IF(Table3[[#This Row],[Asal]]="A",INDEX(Table2[limit_jakarta],MATCH(Table3[[#This Row],[Moda]],param!$A$2:$A$6,0)),INDEX(Table2[limit_non_jakarta],MATCH(Table3[[#This Row],[Moda]],param!$A$2:$A$6,0)))</f>
        <v>2</v>
      </c>
    </row>
    <row r="158" spans="1:8" x14ac:dyDescent="0.25">
      <c r="A158" s="6" t="s">
        <v>13</v>
      </c>
      <c r="B158" s="6" t="s">
        <v>49</v>
      </c>
      <c r="C158" s="6" t="s">
        <v>76</v>
      </c>
      <c r="D158" s="7">
        <f>INDEX(distances!$B$2:$AP$42,MATCH(A158,distances!$A$2:$A$42,0),MATCH(B158,distances!$B$1:$AP$1,0))</f>
        <v>183</v>
      </c>
      <c r="E158" s="8">
        <f>INDEX(param!$L$2:$L$6,MATCH(Table3[[#This Row],[Moda]],param!$A$2:$A$6,0))</f>
        <v>6000</v>
      </c>
      <c r="F158" s="8">
        <f>INDEX(param!$M$2:$M$6,MATCH(Table3[[#This Row],[Moda]],param!$A$2:$A$6,0))+(INDEX(param!$N$2:$N$6,MATCH(Table3[[#This Row],[Moda]],param!$A$2:$A$6,0))*Table3[[#This Row],[jarak]])</f>
        <v>42235000</v>
      </c>
      <c r="G158" s="7">
        <f>INDEX(param!$K$2:$K$6,MATCH(Table3[[#This Row],[Moda]],param!$A$2:$A$6,0))</f>
        <v>130</v>
      </c>
      <c r="H158" s="7">
        <f>IF(Table3[[#This Row],[Asal]]="A",INDEX(Table2[limit_jakarta],MATCH(Table3[[#This Row],[Moda]],param!$A$2:$A$6,0)),INDEX(Table2[limit_non_jakarta],MATCH(Table3[[#This Row],[Moda]],param!$A$2:$A$6,0)))</f>
        <v>2</v>
      </c>
    </row>
    <row r="159" spans="1:8" x14ac:dyDescent="0.25">
      <c r="A159" s="6" t="s">
        <v>13</v>
      </c>
      <c r="B159" s="6" t="s">
        <v>50</v>
      </c>
      <c r="C159" s="6" t="s">
        <v>76</v>
      </c>
      <c r="D159" s="7">
        <f>INDEX(distances!$B$2:$AP$42,MATCH(A159,distances!$A$2:$A$42,0),MATCH(B159,distances!$B$1:$AP$1,0))</f>
        <v>487</v>
      </c>
      <c r="E159" s="8">
        <f>INDEX(param!$L$2:$L$6,MATCH(Table3[[#This Row],[Moda]],param!$A$2:$A$6,0))</f>
        <v>6000</v>
      </c>
      <c r="F159" s="8">
        <f>INDEX(param!$M$2:$M$6,MATCH(Table3[[#This Row],[Moda]],param!$A$2:$A$6,0))+(INDEX(param!$N$2:$N$6,MATCH(Table3[[#This Row],[Moda]],param!$A$2:$A$6,0))*Table3[[#This Row],[jarak]])</f>
        <v>55915000</v>
      </c>
      <c r="G159" s="7">
        <f>INDEX(param!$K$2:$K$6,MATCH(Table3[[#This Row],[Moda]],param!$A$2:$A$6,0))</f>
        <v>130</v>
      </c>
      <c r="H159" s="7">
        <f>IF(Table3[[#This Row],[Asal]]="A",INDEX(Table2[limit_jakarta],MATCH(Table3[[#This Row],[Moda]],param!$A$2:$A$6,0)),INDEX(Table2[limit_non_jakarta],MATCH(Table3[[#This Row],[Moda]],param!$A$2:$A$6,0)))</f>
        <v>2</v>
      </c>
    </row>
    <row r="160" spans="1:8" x14ac:dyDescent="0.25">
      <c r="A160" s="6" t="s">
        <v>13</v>
      </c>
      <c r="B160" s="6" t="s">
        <v>51</v>
      </c>
      <c r="C160" s="6" t="s">
        <v>76</v>
      </c>
      <c r="D160" s="7">
        <f>INDEX(distances!$B$2:$AP$42,MATCH(A160,distances!$A$2:$A$42,0),MATCH(B160,distances!$B$1:$AP$1,0))</f>
        <v>476</v>
      </c>
      <c r="E160" s="8">
        <f>INDEX(param!$L$2:$L$6,MATCH(Table3[[#This Row],[Moda]],param!$A$2:$A$6,0))</f>
        <v>6000</v>
      </c>
      <c r="F160" s="8">
        <f>INDEX(param!$M$2:$M$6,MATCH(Table3[[#This Row],[Moda]],param!$A$2:$A$6,0))+(INDEX(param!$N$2:$N$6,MATCH(Table3[[#This Row],[Moda]],param!$A$2:$A$6,0))*Table3[[#This Row],[jarak]])</f>
        <v>55420000</v>
      </c>
      <c r="G160" s="7">
        <f>INDEX(param!$K$2:$K$6,MATCH(Table3[[#This Row],[Moda]],param!$A$2:$A$6,0))</f>
        <v>130</v>
      </c>
      <c r="H160" s="7">
        <f>IF(Table3[[#This Row],[Asal]]="A",INDEX(Table2[limit_jakarta],MATCH(Table3[[#This Row],[Moda]],param!$A$2:$A$6,0)),INDEX(Table2[limit_non_jakarta],MATCH(Table3[[#This Row],[Moda]],param!$A$2:$A$6,0)))</f>
        <v>2</v>
      </c>
    </row>
    <row r="161" spans="1:8" x14ac:dyDescent="0.25">
      <c r="A161" s="6" t="s">
        <v>13</v>
      </c>
      <c r="B161" s="6" t="s">
        <v>52</v>
      </c>
      <c r="C161" s="6" t="s">
        <v>76</v>
      </c>
      <c r="D161" s="7">
        <f>INDEX(distances!$B$2:$AP$42,MATCH(A161,distances!$A$2:$A$42,0),MATCH(B161,distances!$B$1:$AP$1,0))</f>
        <v>85</v>
      </c>
      <c r="E161" s="8">
        <f>INDEX(param!$L$2:$L$6,MATCH(Table3[[#This Row],[Moda]],param!$A$2:$A$6,0))</f>
        <v>6000</v>
      </c>
      <c r="F161" s="8">
        <f>INDEX(param!$M$2:$M$6,MATCH(Table3[[#This Row],[Moda]],param!$A$2:$A$6,0))+(INDEX(param!$N$2:$N$6,MATCH(Table3[[#This Row],[Moda]],param!$A$2:$A$6,0))*Table3[[#This Row],[jarak]])</f>
        <v>37825000</v>
      </c>
      <c r="G161" s="7">
        <f>INDEX(param!$K$2:$K$6,MATCH(Table3[[#This Row],[Moda]],param!$A$2:$A$6,0))</f>
        <v>130</v>
      </c>
      <c r="H161" s="7">
        <f>IF(Table3[[#This Row],[Asal]]="A",INDEX(Table2[limit_jakarta],MATCH(Table3[[#This Row],[Moda]],param!$A$2:$A$6,0)),INDEX(Table2[limit_non_jakarta],MATCH(Table3[[#This Row],[Moda]],param!$A$2:$A$6,0)))</f>
        <v>2</v>
      </c>
    </row>
    <row r="162" spans="1:8" x14ac:dyDescent="0.25">
      <c r="A162" s="6" t="s">
        <v>13</v>
      </c>
      <c r="B162" s="6" t="s">
        <v>15</v>
      </c>
      <c r="C162" t="s">
        <v>77</v>
      </c>
      <c r="D162" s="7">
        <f>INDEX(distances!$B$2:$AP$42,MATCH(A162,distances!$A$2:$A$42,0),MATCH(B162,distances!$B$1:$AP$1,0))</f>
        <v>368</v>
      </c>
      <c r="E162" s="8">
        <f>INDEX(param!$L$2:$L$6,MATCH(Table3[[#This Row],[Moda]],param!$A$2:$A$6,0))</f>
        <v>11000</v>
      </c>
      <c r="F162" s="8">
        <f>INDEX(param!$M$2:$M$6,MATCH(Table3[[#This Row],[Moda]],param!$A$2:$A$6,0))+(INDEX(param!$N$2:$N$6,MATCH(Table3[[#This Row],[Moda]],param!$A$2:$A$6,0))*Table3[[#This Row],[jarak]])</f>
        <v>40378000</v>
      </c>
      <c r="G162" s="7">
        <f>INDEX(param!$K$2:$K$6,MATCH(Table3[[#This Row],[Moda]],param!$A$2:$A$6,0))</f>
        <v>90</v>
      </c>
      <c r="H162" s="7">
        <f>IF(Table3[[#This Row],[Asal]]="A",INDEX(Table2[limit_jakarta],MATCH(Table3[[#This Row],[Moda]],param!$A$2:$A$6,0)),INDEX(Table2[limit_non_jakarta],MATCH(Table3[[#This Row],[Moda]],param!$A$2:$A$6,0)))</f>
        <v>2</v>
      </c>
    </row>
    <row r="163" spans="1:8" x14ac:dyDescent="0.25">
      <c r="A163" s="6" t="s">
        <v>13</v>
      </c>
      <c r="B163" s="6" t="s">
        <v>16</v>
      </c>
      <c r="C163" s="6" t="s">
        <v>77</v>
      </c>
      <c r="D163" s="7">
        <f>INDEX(distances!$B$2:$AP$42,MATCH(A163,distances!$A$2:$A$42,0),MATCH(B163,distances!$B$1:$AP$1,0))</f>
        <v>263</v>
      </c>
      <c r="E163" s="8">
        <f>INDEX(param!$L$2:$L$6,MATCH(Table3[[#This Row],[Moda]],param!$A$2:$A$6,0))</f>
        <v>11000</v>
      </c>
      <c r="F163" s="8">
        <f>INDEX(param!$M$2:$M$6,MATCH(Table3[[#This Row],[Moda]],param!$A$2:$A$6,0))+(INDEX(param!$N$2:$N$6,MATCH(Table3[[#This Row],[Moda]],param!$A$2:$A$6,0))*Table3[[#This Row],[jarak]])</f>
        <v>40273000</v>
      </c>
      <c r="G163" s="7">
        <f>INDEX(param!$K$2:$K$6,MATCH(Table3[[#This Row],[Moda]],param!$A$2:$A$6,0))</f>
        <v>90</v>
      </c>
      <c r="H163" s="7">
        <f>IF(Table3[[#This Row],[Asal]]="A",INDEX(Table2[limit_jakarta],MATCH(Table3[[#This Row],[Moda]],param!$A$2:$A$6,0)),INDEX(Table2[limit_non_jakarta],MATCH(Table3[[#This Row],[Moda]],param!$A$2:$A$6,0)))</f>
        <v>2</v>
      </c>
    </row>
    <row r="164" spans="1:8" x14ac:dyDescent="0.25">
      <c r="A164" s="6" t="s">
        <v>13</v>
      </c>
      <c r="B164" s="6" t="s">
        <v>17</v>
      </c>
      <c r="C164" s="6" t="s">
        <v>77</v>
      </c>
      <c r="D164" s="7">
        <f>INDEX(distances!$B$2:$AP$42,MATCH(A164,distances!$A$2:$A$42,0),MATCH(B164,distances!$B$1:$AP$1,0))</f>
        <v>136</v>
      </c>
      <c r="E164" s="8">
        <f>INDEX(param!$L$2:$L$6,MATCH(Table3[[#This Row],[Moda]],param!$A$2:$A$6,0))</f>
        <v>11000</v>
      </c>
      <c r="F164" s="8">
        <f>INDEX(param!$M$2:$M$6,MATCH(Table3[[#This Row],[Moda]],param!$A$2:$A$6,0))+(INDEX(param!$N$2:$N$6,MATCH(Table3[[#This Row],[Moda]],param!$A$2:$A$6,0))*Table3[[#This Row],[jarak]])</f>
        <v>40146000</v>
      </c>
      <c r="G164" s="7">
        <f>INDEX(param!$K$2:$K$6,MATCH(Table3[[#This Row],[Moda]],param!$A$2:$A$6,0))</f>
        <v>90</v>
      </c>
      <c r="H164" s="7">
        <f>IF(Table3[[#This Row],[Asal]]="A",INDEX(Table2[limit_jakarta],MATCH(Table3[[#This Row],[Moda]],param!$A$2:$A$6,0)),INDEX(Table2[limit_non_jakarta],MATCH(Table3[[#This Row],[Moda]],param!$A$2:$A$6,0)))</f>
        <v>2</v>
      </c>
    </row>
    <row r="165" spans="1:8" x14ac:dyDescent="0.25">
      <c r="A165" s="6" t="s">
        <v>13</v>
      </c>
      <c r="B165" s="6" t="s">
        <v>18</v>
      </c>
      <c r="C165" s="6" t="s">
        <v>77</v>
      </c>
      <c r="D165" s="7">
        <f>INDEX(distances!$B$2:$AP$42,MATCH(A165,distances!$A$2:$A$42,0),MATCH(B165,distances!$B$1:$AP$1,0))</f>
        <v>164</v>
      </c>
      <c r="E165" s="8">
        <f>INDEX(param!$L$2:$L$6,MATCH(Table3[[#This Row],[Moda]],param!$A$2:$A$6,0))</f>
        <v>11000</v>
      </c>
      <c r="F165" s="8">
        <f>INDEX(param!$M$2:$M$6,MATCH(Table3[[#This Row],[Moda]],param!$A$2:$A$6,0))+(INDEX(param!$N$2:$N$6,MATCH(Table3[[#This Row],[Moda]],param!$A$2:$A$6,0))*Table3[[#This Row],[jarak]])</f>
        <v>40174000</v>
      </c>
      <c r="G165" s="7">
        <f>INDEX(param!$K$2:$K$6,MATCH(Table3[[#This Row],[Moda]],param!$A$2:$A$6,0))</f>
        <v>90</v>
      </c>
      <c r="H165" s="7">
        <f>IF(Table3[[#This Row],[Asal]]="A",INDEX(Table2[limit_jakarta],MATCH(Table3[[#This Row],[Moda]],param!$A$2:$A$6,0)),INDEX(Table2[limit_non_jakarta],MATCH(Table3[[#This Row],[Moda]],param!$A$2:$A$6,0)))</f>
        <v>2</v>
      </c>
    </row>
    <row r="166" spans="1:8" x14ac:dyDescent="0.25">
      <c r="A166" s="6" t="s">
        <v>13</v>
      </c>
      <c r="B166" s="6" t="s">
        <v>19</v>
      </c>
      <c r="C166" s="6" t="s">
        <v>77</v>
      </c>
      <c r="D166" s="7">
        <f>INDEX(distances!$B$2:$AP$42,MATCH(A166,distances!$A$2:$A$42,0),MATCH(B166,distances!$B$1:$AP$1,0))</f>
        <v>336</v>
      </c>
      <c r="E166" s="8">
        <f>INDEX(param!$L$2:$L$6,MATCH(Table3[[#This Row],[Moda]],param!$A$2:$A$6,0))</f>
        <v>11000</v>
      </c>
      <c r="F166" s="8">
        <f>INDEX(param!$M$2:$M$6,MATCH(Table3[[#This Row],[Moda]],param!$A$2:$A$6,0))+(INDEX(param!$N$2:$N$6,MATCH(Table3[[#This Row],[Moda]],param!$A$2:$A$6,0))*Table3[[#This Row],[jarak]])</f>
        <v>40346000</v>
      </c>
      <c r="G166" s="7">
        <f>INDEX(param!$K$2:$K$6,MATCH(Table3[[#This Row],[Moda]],param!$A$2:$A$6,0))</f>
        <v>90</v>
      </c>
      <c r="H166" s="7">
        <f>IF(Table3[[#This Row],[Asal]]="A",INDEX(Table2[limit_jakarta],MATCH(Table3[[#This Row],[Moda]],param!$A$2:$A$6,0)),INDEX(Table2[limit_non_jakarta],MATCH(Table3[[#This Row],[Moda]],param!$A$2:$A$6,0)))</f>
        <v>2</v>
      </c>
    </row>
    <row r="167" spans="1:8" x14ac:dyDescent="0.25">
      <c r="A167" s="6" t="s">
        <v>13</v>
      </c>
      <c r="B167" s="6" t="s">
        <v>20</v>
      </c>
      <c r="C167" s="6" t="s">
        <v>77</v>
      </c>
      <c r="D167" s="7">
        <f>INDEX(distances!$B$2:$AP$42,MATCH(A167,distances!$A$2:$A$42,0),MATCH(B167,distances!$B$1:$AP$1,0))</f>
        <v>418</v>
      </c>
      <c r="E167" s="8">
        <f>INDEX(param!$L$2:$L$6,MATCH(Table3[[#This Row],[Moda]],param!$A$2:$A$6,0))</f>
        <v>11000</v>
      </c>
      <c r="F167" s="8">
        <f>INDEX(param!$M$2:$M$6,MATCH(Table3[[#This Row],[Moda]],param!$A$2:$A$6,0))+(INDEX(param!$N$2:$N$6,MATCH(Table3[[#This Row],[Moda]],param!$A$2:$A$6,0))*Table3[[#This Row],[jarak]])</f>
        <v>40428000</v>
      </c>
      <c r="G167" s="7">
        <f>INDEX(param!$K$2:$K$6,MATCH(Table3[[#This Row],[Moda]],param!$A$2:$A$6,0))</f>
        <v>90</v>
      </c>
      <c r="H167" s="7">
        <f>IF(Table3[[#This Row],[Asal]]="A",INDEX(Table2[limit_jakarta],MATCH(Table3[[#This Row],[Moda]],param!$A$2:$A$6,0)),INDEX(Table2[limit_non_jakarta],MATCH(Table3[[#This Row],[Moda]],param!$A$2:$A$6,0)))</f>
        <v>2</v>
      </c>
    </row>
    <row r="168" spans="1:8" x14ac:dyDescent="0.25">
      <c r="A168" s="6" t="s">
        <v>13</v>
      </c>
      <c r="B168" s="6" t="s">
        <v>21</v>
      </c>
      <c r="C168" s="6" t="s">
        <v>77</v>
      </c>
      <c r="D168" s="7">
        <f>INDEX(distances!$B$2:$AP$42,MATCH(A168,distances!$A$2:$A$42,0),MATCH(B168,distances!$B$1:$AP$1,0))</f>
        <v>513</v>
      </c>
      <c r="E168" s="8">
        <f>INDEX(param!$L$2:$L$6,MATCH(Table3[[#This Row],[Moda]],param!$A$2:$A$6,0))</f>
        <v>11000</v>
      </c>
      <c r="F168" s="8">
        <f>INDEX(param!$M$2:$M$6,MATCH(Table3[[#This Row],[Moda]],param!$A$2:$A$6,0))+(INDEX(param!$N$2:$N$6,MATCH(Table3[[#This Row],[Moda]],param!$A$2:$A$6,0))*Table3[[#This Row],[jarak]])</f>
        <v>40523000</v>
      </c>
      <c r="G168" s="7">
        <f>INDEX(param!$K$2:$K$6,MATCH(Table3[[#This Row],[Moda]],param!$A$2:$A$6,0))</f>
        <v>90</v>
      </c>
      <c r="H168" s="7">
        <f>IF(Table3[[#This Row],[Asal]]="A",INDEX(Table2[limit_jakarta],MATCH(Table3[[#This Row],[Moda]],param!$A$2:$A$6,0)),INDEX(Table2[limit_non_jakarta],MATCH(Table3[[#This Row],[Moda]],param!$A$2:$A$6,0)))</f>
        <v>2</v>
      </c>
    </row>
    <row r="169" spans="1:8" x14ac:dyDescent="0.25">
      <c r="A169" s="6" t="s">
        <v>13</v>
      </c>
      <c r="B169" s="6" t="s">
        <v>22</v>
      </c>
      <c r="C169" s="6" t="s">
        <v>77</v>
      </c>
      <c r="D169" s="7">
        <f>INDEX(distances!$B$2:$AP$42,MATCH(A169,distances!$A$2:$A$42,0),MATCH(B169,distances!$B$1:$AP$1,0))</f>
        <v>208</v>
      </c>
      <c r="E169" s="8">
        <f>INDEX(param!$L$2:$L$6,MATCH(Table3[[#This Row],[Moda]],param!$A$2:$A$6,0))</f>
        <v>11000</v>
      </c>
      <c r="F169" s="8">
        <f>INDEX(param!$M$2:$M$6,MATCH(Table3[[#This Row],[Moda]],param!$A$2:$A$6,0))+(INDEX(param!$N$2:$N$6,MATCH(Table3[[#This Row],[Moda]],param!$A$2:$A$6,0))*Table3[[#This Row],[jarak]])</f>
        <v>40218000</v>
      </c>
      <c r="G169" s="7">
        <f>INDEX(param!$K$2:$K$6,MATCH(Table3[[#This Row],[Moda]],param!$A$2:$A$6,0))</f>
        <v>90</v>
      </c>
      <c r="H169" s="7">
        <f>IF(Table3[[#This Row],[Asal]]="A",INDEX(Table2[limit_jakarta],MATCH(Table3[[#This Row],[Moda]],param!$A$2:$A$6,0)),INDEX(Table2[limit_non_jakarta],MATCH(Table3[[#This Row],[Moda]],param!$A$2:$A$6,0)))</f>
        <v>2</v>
      </c>
    </row>
    <row r="170" spans="1:8" x14ac:dyDescent="0.25">
      <c r="A170" s="6" t="s">
        <v>13</v>
      </c>
      <c r="B170" s="6" t="s">
        <v>23</v>
      </c>
      <c r="C170" s="6" t="s">
        <v>77</v>
      </c>
      <c r="D170" s="7">
        <f>INDEX(distances!$B$2:$AP$42,MATCH(A170,distances!$A$2:$A$42,0),MATCH(B170,distances!$B$1:$AP$1,0))</f>
        <v>186</v>
      </c>
      <c r="E170" s="8">
        <f>INDEX(param!$L$2:$L$6,MATCH(Table3[[#This Row],[Moda]],param!$A$2:$A$6,0))</f>
        <v>11000</v>
      </c>
      <c r="F170" s="8">
        <f>INDEX(param!$M$2:$M$6,MATCH(Table3[[#This Row],[Moda]],param!$A$2:$A$6,0))+(INDEX(param!$N$2:$N$6,MATCH(Table3[[#This Row],[Moda]],param!$A$2:$A$6,0))*Table3[[#This Row],[jarak]])</f>
        <v>40196000</v>
      </c>
      <c r="G170" s="7">
        <f>INDEX(param!$K$2:$K$6,MATCH(Table3[[#This Row],[Moda]],param!$A$2:$A$6,0))</f>
        <v>90</v>
      </c>
      <c r="H170" s="7">
        <f>IF(Table3[[#This Row],[Asal]]="A",INDEX(Table2[limit_jakarta],MATCH(Table3[[#This Row],[Moda]],param!$A$2:$A$6,0)),INDEX(Table2[limit_non_jakarta],MATCH(Table3[[#This Row],[Moda]],param!$A$2:$A$6,0)))</f>
        <v>2</v>
      </c>
    </row>
    <row r="171" spans="1:8" x14ac:dyDescent="0.25">
      <c r="A171" s="6" t="s">
        <v>13</v>
      </c>
      <c r="B171" s="6" t="s">
        <v>24</v>
      </c>
      <c r="C171" s="6" t="s">
        <v>77</v>
      </c>
      <c r="D171" s="7">
        <f>INDEX(distances!$B$2:$AP$42,MATCH(A171,distances!$A$2:$A$42,0),MATCH(B171,distances!$B$1:$AP$1,0))</f>
        <v>378</v>
      </c>
      <c r="E171" s="8">
        <f>INDEX(param!$L$2:$L$6,MATCH(Table3[[#This Row],[Moda]],param!$A$2:$A$6,0))</f>
        <v>11000</v>
      </c>
      <c r="F171" s="8">
        <f>INDEX(param!$M$2:$M$6,MATCH(Table3[[#This Row],[Moda]],param!$A$2:$A$6,0))+(INDEX(param!$N$2:$N$6,MATCH(Table3[[#This Row],[Moda]],param!$A$2:$A$6,0))*Table3[[#This Row],[jarak]])</f>
        <v>40388000</v>
      </c>
      <c r="G171" s="7">
        <f>INDEX(param!$K$2:$K$6,MATCH(Table3[[#This Row],[Moda]],param!$A$2:$A$6,0))</f>
        <v>90</v>
      </c>
      <c r="H171" s="7">
        <f>IF(Table3[[#This Row],[Asal]]="A",INDEX(Table2[limit_jakarta],MATCH(Table3[[#This Row],[Moda]],param!$A$2:$A$6,0)),INDEX(Table2[limit_non_jakarta],MATCH(Table3[[#This Row],[Moda]],param!$A$2:$A$6,0)))</f>
        <v>2</v>
      </c>
    </row>
    <row r="172" spans="1:8" x14ac:dyDescent="0.25">
      <c r="A172" s="6" t="s">
        <v>13</v>
      </c>
      <c r="B172" s="6" t="s">
        <v>25</v>
      </c>
      <c r="C172" s="6" t="s">
        <v>77</v>
      </c>
      <c r="D172" s="7">
        <f>INDEX(distances!$B$2:$AP$42,MATCH(A172,distances!$A$2:$A$42,0),MATCH(B172,distances!$B$1:$AP$1,0))</f>
        <v>358</v>
      </c>
      <c r="E172" s="8">
        <f>INDEX(param!$L$2:$L$6,MATCH(Table3[[#This Row],[Moda]],param!$A$2:$A$6,0))</f>
        <v>11000</v>
      </c>
      <c r="F172" s="8">
        <f>INDEX(param!$M$2:$M$6,MATCH(Table3[[#This Row],[Moda]],param!$A$2:$A$6,0))+(INDEX(param!$N$2:$N$6,MATCH(Table3[[#This Row],[Moda]],param!$A$2:$A$6,0))*Table3[[#This Row],[jarak]])</f>
        <v>40368000</v>
      </c>
      <c r="G172" s="7">
        <f>INDEX(param!$K$2:$K$6,MATCH(Table3[[#This Row],[Moda]],param!$A$2:$A$6,0))</f>
        <v>90</v>
      </c>
      <c r="H172" s="7">
        <f>IF(Table3[[#This Row],[Asal]]="A",INDEX(Table2[limit_jakarta],MATCH(Table3[[#This Row],[Moda]],param!$A$2:$A$6,0)),INDEX(Table2[limit_non_jakarta],MATCH(Table3[[#This Row],[Moda]],param!$A$2:$A$6,0)))</f>
        <v>2</v>
      </c>
    </row>
    <row r="173" spans="1:8" x14ac:dyDescent="0.25">
      <c r="A173" s="6" t="s">
        <v>13</v>
      </c>
      <c r="B173" s="6" t="s">
        <v>26</v>
      </c>
      <c r="C173" s="6" t="s">
        <v>77</v>
      </c>
      <c r="D173" s="7">
        <f>INDEX(distances!$B$2:$AP$42,MATCH(A173,distances!$A$2:$A$42,0),MATCH(B173,distances!$B$1:$AP$1,0))</f>
        <v>525</v>
      </c>
      <c r="E173" s="8">
        <f>INDEX(param!$L$2:$L$6,MATCH(Table3[[#This Row],[Moda]],param!$A$2:$A$6,0))</f>
        <v>11000</v>
      </c>
      <c r="F173" s="8">
        <f>INDEX(param!$M$2:$M$6,MATCH(Table3[[#This Row],[Moda]],param!$A$2:$A$6,0))+(INDEX(param!$N$2:$N$6,MATCH(Table3[[#This Row],[Moda]],param!$A$2:$A$6,0))*Table3[[#This Row],[jarak]])</f>
        <v>40535000</v>
      </c>
      <c r="G173" s="7">
        <f>INDEX(param!$K$2:$K$6,MATCH(Table3[[#This Row],[Moda]],param!$A$2:$A$6,0))</f>
        <v>90</v>
      </c>
      <c r="H173" s="7">
        <f>IF(Table3[[#This Row],[Asal]]="A",INDEX(Table2[limit_jakarta],MATCH(Table3[[#This Row],[Moda]],param!$A$2:$A$6,0)),INDEX(Table2[limit_non_jakarta],MATCH(Table3[[#This Row],[Moda]],param!$A$2:$A$6,0)))</f>
        <v>2</v>
      </c>
    </row>
    <row r="174" spans="1:8" x14ac:dyDescent="0.25">
      <c r="A174" s="6" t="s">
        <v>13</v>
      </c>
      <c r="B174" s="6" t="s">
        <v>27</v>
      </c>
      <c r="C174" s="6" t="s">
        <v>77</v>
      </c>
      <c r="D174" s="7">
        <f>INDEX(distances!$B$2:$AP$42,MATCH(A174,distances!$A$2:$A$42,0),MATCH(B174,distances!$B$1:$AP$1,0))</f>
        <v>453</v>
      </c>
      <c r="E174" s="8">
        <f>INDEX(param!$L$2:$L$6,MATCH(Table3[[#This Row],[Moda]],param!$A$2:$A$6,0))</f>
        <v>11000</v>
      </c>
      <c r="F174" s="8">
        <f>INDEX(param!$M$2:$M$6,MATCH(Table3[[#This Row],[Moda]],param!$A$2:$A$6,0))+(INDEX(param!$N$2:$N$6,MATCH(Table3[[#This Row],[Moda]],param!$A$2:$A$6,0))*Table3[[#This Row],[jarak]])</f>
        <v>40463000</v>
      </c>
      <c r="G174" s="7">
        <f>INDEX(param!$K$2:$K$6,MATCH(Table3[[#This Row],[Moda]],param!$A$2:$A$6,0))</f>
        <v>90</v>
      </c>
      <c r="H174" s="7">
        <f>IF(Table3[[#This Row],[Asal]]="A",INDEX(Table2[limit_jakarta],MATCH(Table3[[#This Row],[Moda]],param!$A$2:$A$6,0)),INDEX(Table2[limit_non_jakarta],MATCH(Table3[[#This Row],[Moda]],param!$A$2:$A$6,0)))</f>
        <v>2</v>
      </c>
    </row>
    <row r="175" spans="1:8" x14ac:dyDescent="0.25">
      <c r="A175" s="6" t="s">
        <v>13</v>
      </c>
      <c r="B175" s="6" t="s">
        <v>28</v>
      </c>
      <c r="C175" s="6" t="s">
        <v>77</v>
      </c>
      <c r="D175" s="7">
        <f>INDEX(distances!$B$2:$AP$42,MATCH(A175,distances!$A$2:$A$42,0),MATCH(B175,distances!$B$1:$AP$1,0))</f>
        <v>167</v>
      </c>
      <c r="E175" s="8">
        <f>INDEX(param!$L$2:$L$6,MATCH(Table3[[#This Row],[Moda]],param!$A$2:$A$6,0))</f>
        <v>11000</v>
      </c>
      <c r="F175" s="8">
        <f>INDEX(param!$M$2:$M$6,MATCH(Table3[[#This Row],[Moda]],param!$A$2:$A$6,0))+(INDEX(param!$N$2:$N$6,MATCH(Table3[[#This Row],[Moda]],param!$A$2:$A$6,0))*Table3[[#This Row],[jarak]])</f>
        <v>40177000</v>
      </c>
      <c r="G175" s="7">
        <f>INDEX(param!$K$2:$K$6,MATCH(Table3[[#This Row],[Moda]],param!$A$2:$A$6,0))</f>
        <v>90</v>
      </c>
      <c r="H175" s="7">
        <f>IF(Table3[[#This Row],[Asal]]="A",INDEX(Table2[limit_jakarta],MATCH(Table3[[#This Row],[Moda]],param!$A$2:$A$6,0)),INDEX(Table2[limit_non_jakarta],MATCH(Table3[[#This Row],[Moda]],param!$A$2:$A$6,0)))</f>
        <v>2</v>
      </c>
    </row>
    <row r="176" spans="1:8" x14ac:dyDescent="0.25">
      <c r="A176" s="6" t="s">
        <v>13</v>
      </c>
      <c r="B176" s="6" t="s">
        <v>29</v>
      </c>
      <c r="C176" s="6" t="s">
        <v>77</v>
      </c>
      <c r="D176" s="7">
        <f>INDEX(distances!$B$2:$AP$42,MATCH(A176,distances!$A$2:$A$42,0),MATCH(B176,distances!$B$1:$AP$1,0))</f>
        <v>386</v>
      </c>
      <c r="E176" s="8">
        <f>INDEX(param!$L$2:$L$6,MATCH(Table3[[#This Row],[Moda]],param!$A$2:$A$6,0))</f>
        <v>11000</v>
      </c>
      <c r="F176" s="8">
        <f>INDEX(param!$M$2:$M$6,MATCH(Table3[[#This Row],[Moda]],param!$A$2:$A$6,0))+(INDEX(param!$N$2:$N$6,MATCH(Table3[[#This Row],[Moda]],param!$A$2:$A$6,0))*Table3[[#This Row],[jarak]])</f>
        <v>40396000</v>
      </c>
      <c r="G176" s="7">
        <f>INDEX(param!$K$2:$K$6,MATCH(Table3[[#This Row],[Moda]],param!$A$2:$A$6,0))</f>
        <v>90</v>
      </c>
      <c r="H176" s="7">
        <f>IF(Table3[[#This Row],[Asal]]="A",INDEX(Table2[limit_jakarta],MATCH(Table3[[#This Row],[Moda]],param!$A$2:$A$6,0)),INDEX(Table2[limit_non_jakarta],MATCH(Table3[[#This Row],[Moda]],param!$A$2:$A$6,0)))</f>
        <v>2</v>
      </c>
    </row>
    <row r="177" spans="1:8" x14ac:dyDescent="0.25">
      <c r="A177" s="6" t="s">
        <v>13</v>
      </c>
      <c r="B177" s="6" t="s">
        <v>9</v>
      </c>
      <c r="C177" s="6" t="s">
        <v>77</v>
      </c>
      <c r="D177" s="7">
        <f>INDEX(distances!$B$2:$AP$42,MATCH(A177,distances!$A$2:$A$42,0),MATCH(B177,distances!$B$1:$AP$1,0))</f>
        <v>309</v>
      </c>
      <c r="E177" s="8">
        <f>INDEX(param!$L$2:$L$6,MATCH(Table3[[#This Row],[Moda]],param!$A$2:$A$6,0))</f>
        <v>11000</v>
      </c>
      <c r="F177" s="8">
        <f>INDEX(param!$M$2:$M$6,MATCH(Table3[[#This Row],[Moda]],param!$A$2:$A$6,0))+(INDEX(param!$N$2:$N$6,MATCH(Table3[[#This Row],[Moda]],param!$A$2:$A$6,0))*Table3[[#This Row],[jarak]])</f>
        <v>40319000</v>
      </c>
      <c r="G177" s="7">
        <f>INDEX(param!$K$2:$K$6,MATCH(Table3[[#This Row],[Moda]],param!$A$2:$A$6,0))</f>
        <v>90</v>
      </c>
      <c r="H177" s="7">
        <f>IF(Table3[[#This Row],[Asal]]="A",INDEX(Table2[limit_jakarta],MATCH(Table3[[#This Row],[Moda]],param!$A$2:$A$6,0)),INDEX(Table2[limit_non_jakarta],MATCH(Table3[[#This Row],[Moda]],param!$A$2:$A$6,0)))</f>
        <v>2</v>
      </c>
    </row>
    <row r="178" spans="1:8" x14ac:dyDescent="0.25">
      <c r="A178" s="6" t="s">
        <v>13</v>
      </c>
      <c r="B178" s="6" t="s">
        <v>30</v>
      </c>
      <c r="C178" s="6" t="s">
        <v>77</v>
      </c>
      <c r="D178" s="7">
        <f>INDEX(distances!$B$2:$AP$42,MATCH(A178,distances!$A$2:$A$42,0),MATCH(B178,distances!$B$1:$AP$1,0))</f>
        <v>379</v>
      </c>
      <c r="E178" s="8">
        <f>INDEX(param!$L$2:$L$6,MATCH(Table3[[#This Row],[Moda]],param!$A$2:$A$6,0))</f>
        <v>11000</v>
      </c>
      <c r="F178" s="8">
        <f>INDEX(param!$M$2:$M$6,MATCH(Table3[[#This Row],[Moda]],param!$A$2:$A$6,0))+(INDEX(param!$N$2:$N$6,MATCH(Table3[[#This Row],[Moda]],param!$A$2:$A$6,0))*Table3[[#This Row],[jarak]])</f>
        <v>40389000</v>
      </c>
      <c r="G178" s="7">
        <f>INDEX(param!$K$2:$K$6,MATCH(Table3[[#This Row],[Moda]],param!$A$2:$A$6,0))</f>
        <v>90</v>
      </c>
      <c r="H178" s="7">
        <f>IF(Table3[[#This Row],[Asal]]="A",INDEX(Table2[limit_jakarta],MATCH(Table3[[#This Row],[Moda]],param!$A$2:$A$6,0)),INDEX(Table2[limit_non_jakarta],MATCH(Table3[[#This Row],[Moda]],param!$A$2:$A$6,0)))</f>
        <v>2</v>
      </c>
    </row>
    <row r="179" spans="1:8" x14ac:dyDescent="0.25">
      <c r="A179" s="6" t="s">
        <v>13</v>
      </c>
      <c r="B179" s="6" t="s">
        <v>31</v>
      </c>
      <c r="C179" s="6" t="s">
        <v>77</v>
      </c>
      <c r="D179" s="7">
        <f>INDEX(distances!$B$2:$AP$42,MATCH(A179,distances!$A$2:$A$42,0),MATCH(B179,distances!$B$1:$AP$1,0))</f>
        <v>232</v>
      </c>
      <c r="E179" s="8">
        <f>INDEX(param!$L$2:$L$6,MATCH(Table3[[#This Row],[Moda]],param!$A$2:$A$6,0))</f>
        <v>11000</v>
      </c>
      <c r="F179" s="8">
        <f>INDEX(param!$M$2:$M$6,MATCH(Table3[[#This Row],[Moda]],param!$A$2:$A$6,0))+(INDEX(param!$N$2:$N$6,MATCH(Table3[[#This Row],[Moda]],param!$A$2:$A$6,0))*Table3[[#This Row],[jarak]])</f>
        <v>40242000</v>
      </c>
      <c r="G179" s="7">
        <f>INDEX(param!$K$2:$K$6,MATCH(Table3[[#This Row],[Moda]],param!$A$2:$A$6,0))</f>
        <v>90</v>
      </c>
      <c r="H179" s="7">
        <f>IF(Table3[[#This Row],[Asal]]="A",INDEX(Table2[limit_jakarta],MATCH(Table3[[#This Row],[Moda]],param!$A$2:$A$6,0)),INDEX(Table2[limit_non_jakarta],MATCH(Table3[[#This Row],[Moda]],param!$A$2:$A$6,0)))</f>
        <v>2</v>
      </c>
    </row>
    <row r="180" spans="1:8" x14ac:dyDescent="0.25">
      <c r="A180" s="6" t="s">
        <v>13</v>
      </c>
      <c r="B180" s="6" t="s">
        <v>10</v>
      </c>
      <c r="C180" s="6" t="s">
        <v>77</v>
      </c>
      <c r="D180" s="7">
        <f>INDEX(distances!$B$2:$AP$42,MATCH(A180,distances!$A$2:$A$42,0),MATCH(B180,distances!$B$1:$AP$1,0))</f>
        <v>334</v>
      </c>
      <c r="E180" s="8">
        <f>INDEX(param!$L$2:$L$6,MATCH(Table3[[#This Row],[Moda]],param!$A$2:$A$6,0))</f>
        <v>11000</v>
      </c>
      <c r="F180" s="8">
        <f>INDEX(param!$M$2:$M$6,MATCH(Table3[[#This Row],[Moda]],param!$A$2:$A$6,0))+(INDEX(param!$N$2:$N$6,MATCH(Table3[[#This Row],[Moda]],param!$A$2:$A$6,0))*Table3[[#This Row],[jarak]])</f>
        <v>40344000</v>
      </c>
      <c r="G180" s="7">
        <f>INDEX(param!$K$2:$K$6,MATCH(Table3[[#This Row],[Moda]],param!$A$2:$A$6,0))</f>
        <v>90</v>
      </c>
      <c r="H180" s="7">
        <f>IF(Table3[[#This Row],[Asal]]="A",INDEX(Table2[limit_jakarta],MATCH(Table3[[#This Row],[Moda]],param!$A$2:$A$6,0)),INDEX(Table2[limit_non_jakarta],MATCH(Table3[[#This Row],[Moda]],param!$A$2:$A$6,0)))</f>
        <v>2</v>
      </c>
    </row>
    <row r="181" spans="1:8" x14ac:dyDescent="0.25">
      <c r="A181" s="6" t="s">
        <v>13</v>
      </c>
      <c r="B181" s="6" t="s">
        <v>32</v>
      </c>
      <c r="C181" s="6" t="s">
        <v>77</v>
      </c>
      <c r="D181" s="7">
        <f>INDEX(distances!$B$2:$AP$42,MATCH(A181,distances!$A$2:$A$42,0),MATCH(B181,distances!$B$1:$AP$1,0))</f>
        <v>395</v>
      </c>
      <c r="E181" s="8">
        <f>INDEX(param!$L$2:$L$6,MATCH(Table3[[#This Row],[Moda]],param!$A$2:$A$6,0))</f>
        <v>11000</v>
      </c>
      <c r="F181" s="8">
        <f>INDEX(param!$M$2:$M$6,MATCH(Table3[[#This Row],[Moda]],param!$A$2:$A$6,0))+(INDEX(param!$N$2:$N$6,MATCH(Table3[[#This Row],[Moda]],param!$A$2:$A$6,0))*Table3[[#This Row],[jarak]])</f>
        <v>40405000</v>
      </c>
      <c r="G181" s="7">
        <f>INDEX(param!$K$2:$K$6,MATCH(Table3[[#This Row],[Moda]],param!$A$2:$A$6,0))</f>
        <v>90</v>
      </c>
      <c r="H181" s="7">
        <f>IF(Table3[[#This Row],[Asal]]="A",INDEX(Table2[limit_jakarta],MATCH(Table3[[#This Row],[Moda]],param!$A$2:$A$6,0)),INDEX(Table2[limit_non_jakarta],MATCH(Table3[[#This Row],[Moda]],param!$A$2:$A$6,0)))</f>
        <v>2</v>
      </c>
    </row>
    <row r="182" spans="1:8" x14ac:dyDescent="0.25">
      <c r="A182" s="6" t="s">
        <v>13</v>
      </c>
      <c r="B182" s="6" t="s">
        <v>33</v>
      </c>
      <c r="C182" s="6" t="s">
        <v>77</v>
      </c>
      <c r="D182" s="7">
        <f>INDEX(distances!$B$2:$AP$42,MATCH(A182,distances!$A$2:$A$42,0),MATCH(B182,distances!$B$1:$AP$1,0))</f>
        <v>465</v>
      </c>
      <c r="E182" s="8">
        <f>INDEX(param!$L$2:$L$6,MATCH(Table3[[#This Row],[Moda]],param!$A$2:$A$6,0))</f>
        <v>11000</v>
      </c>
      <c r="F182" s="8">
        <f>INDEX(param!$M$2:$M$6,MATCH(Table3[[#This Row],[Moda]],param!$A$2:$A$6,0))+(INDEX(param!$N$2:$N$6,MATCH(Table3[[#This Row],[Moda]],param!$A$2:$A$6,0))*Table3[[#This Row],[jarak]])</f>
        <v>40475000</v>
      </c>
      <c r="G182" s="7">
        <f>INDEX(param!$K$2:$K$6,MATCH(Table3[[#This Row],[Moda]],param!$A$2:$A$6,0))</f>
        <v>90</v>
      </c>
      <c r="H182" s="7">
        <f>IF(Table3[[#This Row],[Asal]]="A",INDEX(Table2[limit_jakarta],MATCH(Table3[[#This Row],[Moda]],param!$A$2:$A$6,0)),INDEX(Table2[limit_non_jakarta],MATCH(Table3[[#This Row],[Moda]],param!$A$2:$A$6,0)))</f>
        <v>2</v>
      </c>
    </row>
    <row r="183" spans="1:8" x14ac:dyDescent="0.25">
      <c r="A183" s="6" t="s">
        <v>13</v>
      </c>
      <c r="B183" s="6" t="s">
        <v>34</v>
      </c>
      <c r="C183" s="6" t="s">
        <v>77</v>
      </c>
      <c r="D183" s="7">
        <f>INDEX(distances!$B$2:$AP$42,MATCH(A183,distances!$A$2:$A$42,0),MATCH(B183,distances!$B$1:$AP$1,0))</f>
        <v>191</v>
      </c>
      <c r="E183" s="8">
        <f>INDEX(param!$L$2:$L$6,MATCH(Table3[[#This Row],[Moda]],param!$A$2:$A$6,0))</f>
        <v>11000</v>
      </c>
      <c r="F183" s="8">
        <f>INDEX(param!$M$2:$M$6,MATCH(Table3[[#This Row],[Moda]],param!$A$2:$A$6,0))+(INDEX(param!$N$2:$N$6,MATCH(Table3[[#This Row],[Moda]],param!$A$2:$A$6,0))*Table3[[#This Row],[jarak]])</f>
        <v>40201000</v>
      </c>
      <c r="G183" s="7">
        <f>INDEX(param!$K$2:$K$6,MATCH(Table3[[#This Row],[Moda]],param!$A$2:$A$6,0))</f>
        <v>90</v>
      </c>
      <c r="H183" s="7">
        <f>IF(Table3[[#This Row],[Asal]]="A",INDEX(Table2[limit_jakarta],MATCH(Table3[[#This Row],[Moda]],param!$A$2:$A$6,0)),INDEX(Table2[limit_non_jakarta],MATCH(Table3[[#This Row],[Moda]],param!$A$2:$A$6,0)))</f>
        <v>2</v>
      </c>
    </row>
    <row r="184" spans="1:8" x14ac:dyDescent="0.25">
      <c r="A184" s="6" t="s">
        <v>13</v>
      </c>
      <c r="B184" s="6" t="s">
        <v>35</v>
      </c>
      <c r="C184" s="6" t="s">
        <v>77</v>
      </c>
      <c r="D184" s="7">
        <f>INDEX(distances!$B$2:$AP$42,MATCH(A184,distances!$A$2:$A$42,0),MATCH(B184,distances!$B$1:$AP$1,0))</f>
        <v>311</v>
      </c>
      <c r="E184" s="8">
        <f>INDEX(param!$L$2:$L$6,MATCH(Table3[[#This Row],[Moda]],param!$A$2:$A$6,0))</f>
        <v>11000</v>
      </c>
      <c r="F184" s="8">
        <f>INDEX(param!$M$2:$M$6,MATCH(Table3[[#This Row],[Moda]],param!$A$2:$A$6,0))+(INDEX(param!$N$2:$N$6,MATCH(Table3[[#This Row],[Moda]],param!$A$2:$A$6,0))*Table3[[#This Row],[jarak]])</f>
        <v>40321000</v>
      </c>
      <c r="G184" s="7">
        <f>INDEX(param!$K$2:$K$6,MATCH(Table3[[#This Row],[Moda]],param!$A$2:$A$6,0))</f>
        <v>90</v>
      </c>
      <c r="H184" s="7">
        <f>IF(Table3[[#This Row],[Asal]]="A",INDEX(Table2[limit_jakarta],MATCH(Table3[[#This Row],[Moda]],param!$A$2:$A$6,0)),INDEX(Table2[limit_non_jakarta],MATCH(Table3[[#This Row],[Moda]],param!$A$2:$A$6,0)))</f>
        <v>2</v>
      </c>
    </row>
    <row r="185" spans="1:8" x14ac:dyDescent="0.25">
      <c r="A185" s="6" t="s">
        <v>13</v>
      </c>
      <c r="B185" s="6" t="s">
        <v>36</v>
      </c>
      <c r="C185" s="6" t="s">
        <v>77</v>
      </c>
      <c r="D185" s="7">
        <f>INDEX(distances!$B$2:$AP$42,MATCH(A185,distances!$A$2:$A$42,0),MATCH(B185,distances!$B$1:$AP$1,0))</f>
        <v>262</v>
      </c>
      <c r="E185" s="8">
        <f>INDEX(param!$L$2:$L$6,MATCH(Table3[[#This Row],[Moda]],param!$A$2:$A$6,0))</f>
        <v>11000</v>
      </c>
      <c r="F185" s="8">
        <f>INDEX(param!$M$2:$M$6,MATCH(Table3[[#This Row],[Moda]],param!$A$2:$A$6,0))+(INDEX(param!$N$2:$N$6,MATCH(Table3[[#This Row],[Moda]],param!$A$2:$A$6,0))*Table3[[#This Row],[jarak]])</f>
        <v>40272000</v>
      </c>
      <c r="G185" s="7">
        <f>INDEX(param!$K$2:$K$6,MATCH(Table3[[#This Row],[Moda]],param!$A$2:$A$6,0))</f>
        <v>90</v>
      </c>
      <c r="H185" s="7">
        <f>IF(Table3[[#This Row],[Asal]]="A",INDEX(Table2[limit_jakarta],MATCH(Table3[[#This Row],[Moda]],param!$A$2:$A$6,0)),INDEX(Table2[limit_non_jakarta],MATCH(Table3[[#This Row],[Moda]],param!$A$2:$A$6,0)))</f>
        <v>2</v>
      </c>
    </row>
    <row r="186" spans="1:8" x14ac:dyDescent="0.25">
      <c r="A186" s="6" t="s">
        <v>13</v>
      </c>
      <c r="B186" s="6" t="s">
        <v>37</v>
      </c>
      <c r="C186" s="6" t="s">
        <v>77</v>
      </c>
      <c r="D186" s="7">
        <f>INDEX(distances!$B$2:$AP$42,MATCH(A186,distances!$A$2:$A$42,0),MATCH(B186,distances!$B$1:$AP$1,0))</f>
        <v>208</v>
      </c>
      <c r="E186" s="8">
        <f>INDEX(param!$L$2:$L$6,MATCH(Table3[[#This Row],[Moda]],param!$A$2:$A$6,0))</f>
        <v>11000</v>
      </c>
      <c r="F186" s="8">
        <f>INDEX(param!$M$2:$M$6,MATCH(Table3[[#This Row],[Moda]],param!$A$2:$A$6,0))+(INDEX(param!$N$2:$N$6,MATCH(Table3[[#This Row],[Moda]],param!$A$2:$A$6,0))*Table3[[#This Row],[jarak]])</f>
        <v>40218000</v>
      </c>
      <c r="G186" s="7">
        <f>INDEX(param!$K$2:$K$6,MATCH(Table3[[#This Row],[Moda]],param!$A$2:$A$6,0))</f>
        <v>90</v>
      </c>
      <c r="H186" s="7">
        <f>IF(Table3[[#This Row],[Asal]]="A",INDEX(Table2[limit_jakarta],MATCH(Table3[[#This Row],[Moda]],param!$A$2:$A$6,0)),INDEX(Table2[limit_non_jakarta],MATCH(Table3[[#This Row],[Moda]],param!$A$2:$A$6,0)))</f>
        <v>2</v>
      </c>
    </row>
    <row r="187" spans="1:8" x14ac:dyDescent="0.25">
      <c r="A187" s="6" t="s">
        <v>13</v>
      </c>
      <c r="B187" s="6" t="s">
        <v>38</v>
      </c>
      <c r="C187" s="6" t="s">
        <v>77</v>
      </c>
      <c r="D187" s="7">
        <f>INDEX(distances!$B$2:$AP$42,MATCH(A187,distances!$A$2:$A$42,0),MATCH(B187,distances!$B$1:$AP$1,0))</f>
        <v>382</v>
      </c>
      <c r="E187" s="8">
        <f>INDEX(param!$L$2:$L$6,MATCH(Table3[[#This Row],[Moda]],param!$A$2:$A$6,0))</f>
        <v>11000</v>
      </c>
      <c r="F187" s="8">
        <f>INDEX(param!$M$2:$M$6,MATCH(Table3[[#This Row],[Moda]],param!$A$2:$A$6,0))+(INDEX(param!$N$2:$N$6,MATCH(Table3[[#This Row],[Moda]],param!$A$2:$A$6,0))*Table3[[#This Row],[jarak]])</f>
        <v>40392000</v>
      </c>
      <c r="G187" s="7">
        <f>INDEX(param!$K$2:$K$6,MATCH(Table3[[#This Row],[Moda]],param!$A$2:$A$6,0))</f>
        <v>90</v>
      </c>
      <c r="H187" s="7">
        <f>IF(Table3[[#This Row],[Asal]]="A",INDEX(Table2[limit_jakarta],MATCH(Table3[[#This Row],[Moda]],param!$A$2:$A$6,0)),INDEX(Table2[limit_non_jakarta],MATCH(Table3[[#This Row],[Moda]],param!$A$2:$A$6,0)))</f>
        <v>2</v>
      </c>
    </row>
    <row r="188" spans="1:8" x14ac:dyDescent="0.25">
      <c r="A188" s="6" t="s">
        <v>13</v>
      </c>
      <c r="B188" s="6" t="s">
        <v>39</v>
      </c>
      <c r="C188" s="6" t="s">
        <v>77</v>
      </c>
      <c r="D188" s="7">
        <f>INDEX(distances!$B$2:$AP$42,MATCH(A188,distances!$A$2:$A$42,0),MATCH(B188,distances!$B$1:$AP$1,0))</f>
        <v>482</v>
      </c>
      <c r="E188" s="8">
        <f>INDEX(param!$L$2:$L$6,MATCH(Table3[[#This Row],[Moda]],param!$A$2:$A$6,0))</f>
        <v>11000</v>
      </c>
      <c r="F188" s="8">
        <f>INDEX(param!$M$2:$M$6,MATCH(Table3[[#This Row],[Moda]],param!$A$2:$A$6,0))+(INDEX(param!$N$2:$N$6,MATCH(Table3[[#This Row],[Moda]],param!$A$2:$A$6,0))*Table3[[#This Row],[jarak]])</f>
        <v>40492000</v>
      </c>
      <c r="G188" s="7">
        <f>INDEX(param!$K$2:$K$6,MATCH(Table3[[#This Row],[Moda]],param!$A$2:$A$6,0))</f>
        <v>90</v>
      </c>
      <c r="H188" s="7">
        <f>IF(Table3[[#This Row],[Asal]]="A",INDEX(Table2[limit_jakarta],MATCH(Table3[[#This Row],[Moda]],param!$A$2:$A$6,0)),INDEX(Table2[limit_non_jakarta],MATCH(Table3[[#This Row],[Moda]],param!$A$2:$A$6,0)))</f>
        <v>2</v>
      </c>
    </row>
    <row r="189" spans="1:8" x14ac:dyDescent="0.25">
      <c r="A189" s="6" t="s">
        <v>13</v>
      </c>
      <c r="B189" s="6" t="s">
        <v>40</v>
      </c>
      <c r="C189" s="6" t="s">
        <v>77</v>
      </c>
      <c r="D189" s="7">
        <f>INDEX(distances!$B$2:$AP$42,MATCH(A189,distances!$A$2:$A$42,0),MATCH(B189,distances!$B$1:$AP$1,0))</f>
        <v>306</v>
      </c>
      <c r="E189" s="8">
        <f>INDEX(param!$L$2:$L$6,MATCH(Table3[[#This Row],[Moda]],param!$A$2:$A$6,0))</f>
        <v>11000</v>
      </c>
      <c r="F189" s="8">
        <f>INDEX(param!$M$2:$M$6,MATCH(Table3[[#This Row],[Moda]],param!$A$2:$A$6,0))+(INDEX(param!$N$2:$N$6,MATCH(Table3[[#This Row],[Moda]],param!$A$2:$A$6,0))*Table3[[#This Row],[jarak]])</f>
        <v>40316000</v>
      </c>
      <c r="G189" s="7">
        <f>INDEX(param!$K$2:$K$6,MATCH(Table3[[#This Row],[Moda]],param!$A$2:$A$6,0))</f>
        <v>90</v>
      </c>
      <c r="H189" s="7">
        <f>IF(Table3[[#This Row],[Asal]]="A",INDEX(Table2[limit_jakarta],MATCH(Table3[[#This Row],[Moda]],param!$A$2:$A$6,0)),INDEX(Table2[limit_non_jakarta],MATCH(Table3[[#This Row],[Moda]],param!$A$2:$A$6,0)))</f>
        <v>2</v>
      </c>
    </row>
    <row r="190" spans="1:8" x14ac:dyDescent="0.25">
      <c r="A190" s="6" t="s">
        <v>13</v>
      </c>
      <c r="B190" s="6" t="s">
        <v>41</v>
      </c>
      <c r="C190" s="6" t="s">
        <v>77</v>
      </c>
      <c r="D190" s="7">
        <f>INDEX(distances!$B$2:$AP$42,MATCH(A190,distances!$A$2:$A$42,0),MATCH(B190,distances!$B$1:$AP$1,0))</f>
        <v>172</v>
      </c>
      <c r="E190" s="8">
        <f>INDEX(param!$L$2:$L$6,MATCH(Table3[[#This Row],[Moda]],param!$A$2:$A$6,0))</f>
        <v>11000</v>
      </c>
      <c r="F190" s="8">
        <f>INDEX(param!$M$2:$M$6,MATCH(Table3[[#This Row],[Moda]],param!$A$2:$A$6,0))+(INDEX(param!$N$2:$N$6,MATCH(Table3[[#This Row],[Moda]],param!$A$2:$A$6,0))*Table3[[#This Row],[jarak]])</f>
        <v>40182000</v>
      </c>
      <c r="G190" s="7">
        <f>INDEX(param!$K$2:$K$6,MATCH(Table3[[#This Row],[Moda]],param!$A$2:$A$6,0))</f>
        <v>90</v>
      </c>
      <c r="H190" s="7">
        <f>IF(Table3[[#This Row],[Asal]]="A",INDEX(Table2[limit_jakarta],MATCH(Table3[[#This Row],[Moda]],param!$A$2:$A$6,0)),INDEX(Table2[limit_non_jakarta],MATCH(Table3[[#This Row],[Moda]],param!$A$2:$A$6,0)))</f>
        <v>2</v>
      </c>
    </row>
    <row r="191" spans="1:8" x14ac:dyDescent="0.25">
      <c r="A191" s="6" t="s">
        <v>13</v>
      </c>
      <c r="B191" s="6" t="s">
        <v>42</v>
      </c>
      <c r="C191" s="6" t="s">
        <v>77</v>
      </c>
      <c r="D191" s="7">
        <f>INDEX(distances!$B$2:$AP$42,MATCH(A191,distances!$A$2:$A$42,0),MATCH(B191,distances!$B$1:$AP$1,0))</f>
        <v>469</v>
      </c>
      <c r="E191" s="8">
        <f>INDEX(param!$L$2:$L$6,MATCH(Table3[[#This Row],[Moda]],param!$A$2:$A$6,0))</f>
        <v>11000</v>
      </c>
      <c r="F191" s="8">
        <f>INDEX(param!$M$2:$M$6,MATCH(Table3[[#This Row],[Moda]],param!$A$2:$A$6,0))+(INDEX(param!$N$2:$N$6,MATCH(Table3[[#This Row],[Moda]],param!$A$2:$A$6,0))*Table3[[#This Row],[jarak]])</f>
        <v>40479000</v>
      </c>
      <c r="G191" s="7">
        <f>INDEX(param!$K$2:$K$6,MATCH(Table3[[#This Row],[Moda]],param!$A$2:$A$6,0))</f>
        <v>90</v>
      </c>
      <c r="H191" s="7">
        <f>IF(Table3[[#This Row],[Asal]]="A",INDEX(Table2[limit_jakarta],MATCH(Table3[[#This Row],[Moda]],param!$A$2:$A$6,0)),INDEX(Table2[limit_non_jakarta],MATCH(Table3[[#This Row],[Moda]],param!$A$2:$A$6,0)))</f>
        <v>2</v>
      </c>
    </row>
    <row r="192" spans="1:8" x14ac:dyDescent="0.25">
      <c r="A192" s="6" t="s">
        <v>13</v>
      </c>
      <c r="B192" s="6" t="s">
        <v>43</v>
      </c>
      <c r="C192" s="6" t="s">
        <v>77</v>
      </c>
      <c r="D192" s="7">
        <f>INDEX(distances!$B$2:$AP$42,MATCH(A192,distances!$A$2:$A$42,0),MATCH(B192,distances!$B$1:$AP$1,0))</f>
        <v>375</v>
      </c>
      <c r="E192" s="8">
        <f>INDEX(param!$L$2:$L$6,MATCH(Table3[[#This Row],[Moda]],param!$A$2:$A$6,0))</f>
        <v>11000</v>
      </c>
      <c r="F192" s="8">
        <f>INDEX(param!$M$2:$M$6,MATCH(Table3[[#This Row],[Moda]],param!$A$2:$A$6,0))+(INDEX(param!$N$2:$N$6,MATCH(Table3[[#This Row],[Moda]],param!$A$2:$A$6,0))*Table3[[#This Row],[jarak]])</f>
        <v>40385000</v>
      </c>
      <c r="G192" s="7">
        <f>INDEX(param!$K$2:$K$6,MATCH(Table3[[#This Row],[Moda]],param!$A$2:$A$6,0))</f>
        <v>90</v>
      </c>
      <c r="H192" s="7">
        <f>IF(Table3[[#This Row],[Asal]]="A",INDEX(Table2[limit_jakarta],MATCH(Table3[[#This Row],[Moda]],param!$A$2:$A$6,0)),INDEX(Table2[limit_non_jakarta],MATCH(Table3[[#This Row],[Moda]],param!$A$2:$A$6,0)))</f>
        <v>2</v>
      </c>
    </row>
    <row r="193" spans="1:8" x14ac:dyDescent="0.25">
      <c r="A193" s="6" t="s">
        <v>13</v>
      </c>
      <c r="B193" s="6" t="s">
        <v>44</v>
      </c>
      <c r="C193" s="6" t="s">
        <v>77</v>
      </c>
      <c r="D193" s="7">
        <f>INDEX(distances!$B$2:$AP$42,MATCH(A193,distances!$A$2:$A$42,0),MATCH(B193,distances!$B$1:$AP$1,0))</f>
        <v>87</v>
      </c>
      <c r="E193" s="8">
        <f>INDEX(param!$L$2:$L$6,MATCH(Table3[[#This Row],[Moda]],param!$A$2:$A$6,0))</f>
        <v>11000</v>
      </c>
      <c r="F193" s="8">
        <f>INDEX(param!$M$2:$M$6,MATCH(Table3[[#This Row],[Moda]],param!$A$2:$A$6,0))+(INDEX(param!$N$2:$N$6,MATCH(Table3[[#This Row],[Moda]],param!$A$2:$A$6,0))*Table3[[#This Row],[jarak]])</f>
        <v>40097000</v>
      </c>
      <c r="G193" s="7">
        <f>INDEX(param!$K$2:$K$6,MATCH(Table3[[#This Row],[Moda]],param!$A$2:$A$6,0))</f>
        <v>90</v>
      </c>
      <c r="H193" s="7">
        <f>IF(Table3[[#This Row],[Asal]]="A",INDEX(Table2[limit_jakarta],MATCH(Table3[[#This Row],[Moda]],param!$A$2:$A$6,0)),INDEX(Table2[limit_non_jakarta],MATCH(Table3[[#This Row],[Moda]],param!$A$2:$A$6,0)))</f>
        <v>2</v>
      </c>
    </row>
    <row r="194" spans="1:8" x14ac:dyDescent="0.25">
      <c r="A194" s="6" t="s">
        <v>13</v>
      </c>
      <c r="B194" s="6" t="s">
        <v>45</v>
      </c>
      <c r="C194" s="6" t="s">
        <v>77</v>
      </c>
      <c r="D194" s="7">
        <f>INDEX(distances!$B$2:$AP$42,MATCH(A194,distances!$A$2:$A$42,0),MATCH(B194,distances!$B$1:$AP$1,0))</f>
        <v>145</v>
      </c>
      <c r="E194" s="8">
        <f>INDEX(param!$L$2:$L$6,MATCH(Table3[[#This Row],[Moda]],param!$A$2:$A$6,0))</f>
        <v>11000</v>
      </c>
      <c r="F194" s="8">
        <f>INDEX(param!$M$2:$M$6,MATCH(Table3[[#This Row],[Moda]],param!$A$2:$A$6,0))+(INDEX(param!$N$2:$N$6,MATCH(Table3[[#This Row],[Moda]],param!$A$2:$A$6,0))*Table3[[#This Row],[jarak]])</f>
        <v>40155000</v>
      </c>
      <c r="G194" s="7">
        <f>INDEX(param!$K$2:$K$6,MATCH(Table3[[#This Row],[Moda]],param!$A$2:$A$6,0))</f>
        <v>90</v>
      </c>
      <c r="H194" s="7">
        <f>IF(Table3[[#This Row],[Asal]]="A",INDEX(Table2[limit_jakarta],MATCH(Table3[[#This Row],[Moda]],param!$A$2:$A$6,0)),INDEX(Table2[limit_non_jakarta],MATCH(Table3[[#This Row],[Moda]],param!$A$2:$A$6,0)))</f>
        <v>2</v>
      </c>
    </row>
    <row r="195" spans="1:8" x14ac:dyDescent="0.25">
      <c r="A195" s="6" t="s">
        <v>13</v>
      </c>
      <c r="B195" s="6" t="s">
        <v>46</v>
      </c>
      <c r="C195" s="6" t="s">
        <v>77</v>
      </c>
      <c r="D195" s="7">
        <f>INDEX(distances!$B$2:$AP$42,MATCH(A195,distances!$A$2:$A$42,0),MATCH(B195,distances!$B$1:$AP$1,0))</f>
        <v>287</v>
      </c>
      <c r="E195" s="8">
        <f>INDEX(param!$L$2:$L$6,MATCH(Table3[[#This Row],[Moda]],param!$A$2:$A$6,0))</f>
        <v>11000</v>
      </c>
      <c r="F195" s="8">
        <f>INDEX(param!$M$2:$M$6,MATCH(Table3[[#This Row],[Moda]],param!$A$2:$A$6,0))+(INDEX(param!$N$2:$N$6,MATCH(Table3[[#This Row],[Moda]],param!$A$2:$A$6,0))*Table3[[#This Row],[jarak]])</f>
        <v>40297000</v>
      </c>
      <c r="G195" s="7">
        <f>INDEX(param!$K$2:$K$6,MATCH(Table3[[#This Row],[Moda]],param!$A$2:$A$6,0))</f>
        <v>90</v>
      </c>
      <c r="H195" s="7">
        <f>IF(Table3[[#This Row],[Asal]]="A",INDEX(Table2[limit_jakarta],MATCH(Table3[[#This Row],[Moda]],param!$A$2:$A$6,0)),INDEX(Table2[limit_non_jakarta],MATCH(Table3[[#This Row],[Moda]],param!$A$2:$A$6,0)))</f>
        <v>2</v>
      </c>
    </row>
    <row r="196" spans="1:8" x14ac:dyDescent="0.25">
      <c r="A196" s="6" t="s">
        <v>13</v>
      </c>
      <c r="B196" s="6" t="s">
        <v>47</v>
      </c>
      <c r="C196" s="6" t="s">
        <v>77</v>
      </c>
      <c r="D196" s="7">
        <f>INDEX(distances!$B$2:$AP$42,MATCH(A196,distances!$A$2:$A$42,0),MATCH(B196,distances!$B$1:$AP$1,0))</f>
        <v>40</v>
      </c>
      <c r="E196" s="8">
        <f>INDEX(param!$L$2:$L$6,MATCH(Table3[[#This Row],[Moda]],param!$A$2:$A$6,0))</f>
        <v>11000</v>
      </c>
      <c r="F196" s="8">
        <f>INDEX(param!$M$2:$M$6,MATCH(Table3[[#This Row],[Moda]],param!$A$2:$A$6,0))+(INDEX(param!$N$2:$N$6,MATCH(Table3[[#This Row],[Moda]],param!$A$2:$A$6,0))*Table3[[#This Row],[jarak]])</f>
        <v>40050000</v>
      </c>
      <c r="G196" s="7">
        <f>INDEX(param!$K$2:$K$6,MATCH(Table3[[#This Row],[Moda]],param!$A$2:$A$6,0))</f>
        <v>90</v>
      </c>
      <c r="H196" s="7">
        <f>IF(Table3[[#This Row],[Asal]]="A",INDEX(Table2[limit_jakarta],MATCH(Table3[[#This Row],[Moda]],param!$A$2:$A$6,0)),INDEX(Table2[limit_non_jakarta],MATCH(Table3[[#This Row],[Moda]],param!$A$2:$A$6,0)))</f>
        <v>2</v>
      </c>
    </row>
    <row r="197" spans="1:8" x14ac:dyDescent="0.25">
      <c r="A197" s="6" t="s">
        <v>13</v>
      </c>
      <c r="B197" s="6" t="s">
        <v>48</v>
      </c>
      <c r="C197" s="6" t="s">
        <v>77</v>
      </c>
      <c r="D197" s="7">
        <f>INDEX(distances!$B$2:$AP$42,MATCH(A197,distances!$A$2:$A$42,0),MATCH(B197,distances!$B$1:$AP$1,0))</f>
        <v>56</v>
      </c>
      <c r="E197" s="8">
        <f>INDEX(param!$L$2:$L$6,MATCH(Table3[[#This Row],[Moda]],param!$A$2:$A$6,0))</f>
        <v>11000</v>
      </c>
      <c r="F197" s="8">
        <f>INDEX(param!$M$2:$M$6,MATCH(Table3[[#This Row],[Moda]],param!$A$2:$A$6,0))+(INDEX(param!$N$2:$N$6,MATCH(Table3[[#This Row],[Moda]],param!$A$2:$A$6,0))*Table3[[#This Row],[jarak]])</f>
        <v>40066000</v>
      </c>
      <c r="G197" s="7">
        <f>INDEX(param!$K$2:$K$6,MATCH(Table3[[#This Row],[Moda]],param!$A$2:$A$6,0))</f>
        <v>90</v>
      </c>
      <c r="H197" s="7">
        <f>IF(Table3[[#This Row],[Asal]]="A",INDEX(Table2[limit_jakarta],MATCH(Table3[[#This Row],[Moda]],param!$A$2:$A$6,0)),INDEX(Table2[limit_non_jakarta],MATCH(Table3[[#This Row],[Moda]],param!$A$2:$A$6,0)))</f>
        <v>2</v>
      </c>
    </row>
    <row r="198" spans="1:8" x14ac:dyDescent="0.25">
      <c r="A198" s="6" t="s">
        <v>13</v>
      </c>
      <c r="B198" s="6" t="s">
        <v>49</v>
      </c>
      <c r="C198" s="6" t="s">
        <v>77</v>
      </c>
      <c r="D198" s="7">
        <f>INDEX(distances!$B$2:$AP$42,MATCH(A198,distances!$A$2:$A$42,0),MATCH(B198,distances!$B$1:$AP$1,0))</f>
        <v>183</v>
      </c>
      <c r="E198" s="8">
        <f>INDEX(param!$L$2:$L$6,MATCH(Table3[[#This Row],[Moda]],param!$A$2:$A$6,0))</f>
        <v>11000</v>
      </c>
      <c r="F198" s="8">
        <f>INDEX(param!$M$2:$M$6,MATCH(Table3[[#This Row],[Moda]],param!$A$2:$A$6,0))+(INDEX(param!$N$2:$N$6,MATCH(Table3[[#This Row],[Moda]],param!$A$2:$A$6,0))*Table3[[#This Row],[jarak]])</f>
        <v>40193000</v>
      </c>
      <c r="G198" s="7">
        <f>INDEX(param!$K$2:$K$6,MATCH(Table3[[#This Row],[Moda]],param!$A$2:$A$6,0))</f>
        <v>90</v>
      </c>
      <c r="H198" s="7">
        <f>IF(Table3[[#This Row],[Asal]]="A",INDEX(Table2[limit_jakarta],MATCH(Table3[[#This Row],[Moda]],param!$A$2:$A$6,0)),INDEX(Table2[limit_non_jakarta],MATCH(Table3[[#This Row],[Moda]],param!$A$2:$A$6,0)))</f>
        <v>2</v>
      </c>
    </row>
    <row r="199" spans="1:8" x14ac:dyDescent="0.25">
      <c r="A199" s="6" t="s">
        <v>13</v>
      </c>
      <c r="B199" s="6" t="s">
        <v>50</v>
      </c>
      <c r="C199" s="6" t="s">
        <v>77</v>
      </c>
      <c r="D199" s="7">
        <f>INDEX(distances!$B$2:$AP$42,MATCH(A199,distances!$A$2:$A$42,0),MATCH(B199,distances!$B$1:$AP$1,0))</f>
        <v>487</v>
      </c>
      <c r="E199" s="8">
        <f>INDEX(param!$L$2:$L$6,MATCH(Table3[[#This Row],[Moda]],param!$A$2:$A$6,0))</f>
        <v>11000</v>
      </c>
      <c r="F199" s="8">
        <f>INDEX(param!$M$2:$M$6,MATCH(Table3[[#This Row],[Moda]],param!$A$2:$A$6,0))+(INDEX(param!$N$2:$N$6,MATCH(Table3[[#This Row],[Moda]],param!$A$2:$A$6,0))*Table3[[#This Row],[jarak]])</f>
        <v>40497000</v>
      </c>
      <c r="G199" s="7">
        <f>INDEX(param!$K$2:$K$6,MATCH(Table3[[#This Row],[Moda]],param!$A$2:$A$6,0))</f>
        <v>90</v>
      </c>
      <c r="H199" s="7">
        <f>IF(Table3[[#This Row],[Asal]]="A",INDEX(Table2[limit_jakarta],MATCH(Table3[[#This Row],[Moda]],param!$A$2:$A$6,0)),INDEX(Table2[limit_non_jakarta],MATCH(Table3[[#This Row],[Moda]],param!$A$2:$A$6,0)))</f>
        <v>2</v>
      </c>
    </row>
    <row r="200" spans="1:8" x14ac:dyDescent="0.25">
      <c r="A200" s="6" t="s">
        <v>13</v>
      </c>
      <c r="B200" s="6" t="s">
        <v>51</v>
      </c>
      <c r="C200" s="6" t="s">
        <v>77</v>
      </c>
      <c r="D200" s="7">
        <f>INDEX(distances!$B$2:$AP$42,MATCH(A200,distances!$A$2:$A$42,0),MATCH(B200,distances!$B$1:$AP$1,0))</f>
        <v>476</v>
      </c>
      <c r="E200" s="8">
        <f>INDEX(param!$L$2:$L$6,MATCH(Table3[[#This Row],[Moda]],param!$A$2:$A$6,0))</f>
        <v>11000</v>
      </c>
      <c r="F200" s="8">
        <f>INDEX(param!$M$2:$M$6,MATCH(Table3[[#This Row],[Moda]],param!$A$2:$A$6,0))+(INDEX(param!$N$2:$N$6,MATCH(Table3[[#This Row],[Moda]],param!$A$2:$A$6,0))*Table3[[#This Row],[jarak]])</f>
        <v>40486000</v>
      </c>
      <c r="G200" s="7">
        <f>INDEX(param!$K$2:$K$6,MATCH(Table3[[#This Row],[Moda]],param!$A$2:$A$6,0))</f>
        <v>90</v>
      </c>
      <c r="H200" s="7">
        <f>IF(Table3[[#This Row],[Asal]]="A",INDEX(Table2[limit_jakarta],MATCH(Table3[[#This Row],[Moda]],param!$A$2:$A$6,0)),INDEX(Table2[limit_non_jakarta],MATCH(Table3[[#This Row],[Moda]],param!$A$2:$A$6,0)))</f>
        <v>2</v>
      </c>
    </row>
    <row r="201" spans="1:8" x14ac:dyDescent="0.25">
      <c r="A201" s="6" t="s">
        <v>13</v>
      </c>
      <c r="B201" s="6" t="s">
        <v>52</v>
      </c>
      <c r="C201" s="6" t="s">
        <v>77</v>
      </c>
      <c r="D201" s="7">
        <f>INDEX(distances!$B$2:$AP$42,MATCH(A201,distances!$A$2:$A$42,0),MATCH(B201,distances!$B$1:$AP$1,0))</f>
        <v>85</v>
      </c>
      <c r="E201" s="8">
        <f>INDEX(param!$L$2:$L$6,MATCH(Table3[[#This Row],[Moda]],param!$A$2:$A$6,0))</f>
        <v>11000</v>
      </c>
      <c r="F201" s="8">
        <f>INDEX(param!$M$2:$M$6,MATCH(Table3[[#This Row],[Moda]],param!$A$2:$A$6,0))+(INDEX(param!$N$2:$N$6,MATCH(Table3[[#This Row],[Moda]],param!$A$2:$A$6,0))*Table3[[#This Row],[jarak]])</f>
        <v>40095000</v>
      </c>
      <c r="G201" s="7">
        <f>INDEX(param!$K$2:$K$6,MATCH(Table3[[#This Row],[Moda]],param!$A$2:$A$6,0))</f>
        <v>90</v>
      </c>
      <c r="H201" s="7">
        <f>IF(Table3[[#This Row],[Asal]]="A",INDEX(Table2[limit_jakarta],MATCH(Table3[[#This Row],[Moda]],param!$A$2:$A$6,0)),INDEX(Table2[limit_non_jakarta],MATCH(Table3[[#This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2021-06-03T15:20:50Z</dcterms:modified>
</cp:coreProperties>
</file>