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.juliapro\JuliaPro_v1.4.2-1\dev\Tomato\test\"/>
    </mc:Choice>
  </mc:AlternateContent>
  <xr:revisionPtr revIDLastSave="0" documentId="13_ncr:1_{0EB36DD0-D5F4-4115-AC0D-66723D35CA72}" xr6:coauthVersionLast="46" xr6:coauthVersionMax="46" xr10:uidLastSave="{00000000-0000-0000-0000-000000000000}"/>
  <bookViews>
    <workbookView xWindow="-120" yWindow="-120" windowWidth="20730" windowHeight="11160" tabRatio="500" activeTab="3" xr2:uid="{00000000-000D-0000-FFFF-FFFF00000000}"/>
  </bookViews>
  <sheets>
    <sheet name="vertices" sheetId="1" r:id="rId1"/>
    <sheet name="vehicles" sheetId="2" r:id="rId2"/>
    <sheet name="periods" sheetId="3" r:id="rId3"/>
    <sheet name="demand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R85" i="2" l="1"/>
  <c r="P85" i="2"/>
  <c r="L85" i="2"/>
  <c r="N85" i="2" s="1"/>
  <c r="K85" i="2"/>
  <c r="I85" i="2"/>
  <c r="H85" i="2"/>
  <c r="R84" i="2"/>
  <c r="P84" i="2"/>
  <c r="N84" i="2"/>
  <c r="L84" i="2"/>
  <c r="I84" i="2"/>
  <c r="K84" i="2" s="1"/>
  <c r="H84" i="2"/>
  <c r="R83" i="2"/>
  <c r="P83" i="2"/>
  <c r="L83" i="2"/>
  <c r="N83" i="2" s="1"/>
  <c r="I83" i="2"/>
  <c r="K83" i="2" s="1"/>
  <c r="H83" i="2"/>
  <c r="R82" i="2"/>
  <c r="P82" i="2"/>
  <c r="N82" i="2"/>
  <c r="L82" i="2"/>
  <c r="K82" i="2"/>
  <c r="I82" i="2"/>
  <c r="H82" i="2"/>
  <c r="R81" i="2"/>
  <c r="P81" i="2"/>
  <c r="L81" i="2"/>
  <c r="N81" i="2" s="1"/>
  <c r="I81" i="2"/>
  <c r="K81" i="2" s="1"/>
  <c r="H81" i="2"/>
  <c r="R80" i="2"/>
  <c r="P80" i="2"/>
  <c r="L80" i="2"/>
  <c r="N80" i="2" s="1"/>
  <c r="K80" i="2"/>
  <c r="I80" i="2"/>
  <c r="H80" i="2"/>
  <c r="R79" i="2"/>
  <c r="P79" i="2"/>
  <c r="N79" i="2"/>
  <c r="L79" i="2"/>
  <c r="I79" i="2"/>
  <c r="K79" i="2" s="1"/>
  <c r="H79" i="2"/>
  <c r="R78" i="2"/>
  <c r="P78" i="2"/>
  <c r="L78" i="2"/>
  <c r="N78" i="2" s="1"/>
  <c r="I78" i="2"/>
  <c r="K78" i="2" s="1"/>
  <c r="H78" i="2"/>
  <c r="R77" i="2"/>
  <c r="P77" i="2"/>
  <c r="L77" i="2"/>
  <c r="N77" i="2" s="1"/>
  <c r="K77" i="2"/>
  <c r="I77" i="2"/>
  <c r="H77" i="2"/>
  <c r="R76" i="2"/>
  <c r="P76" i="2"/>
  <c r="N76" i="2"/>
  <c r="L76" i="2"/>
  <c r="I76" i="2"/>
  <c r="K76" i="2" s="1"/>
  <c r="H76" i="2"/>
  <c r="R75" i="2"/>
  <c r="P75" i="2"/>
  <c r="L75" i="2"/>
  <c r="N75" i="2" s="1"/>
  <c r="I75" i="2"/>
  <c r="K75" i="2" s="1"/>
  <c r="H75" i="2"/>
  <c r="R74" i="2"/>
  <c r="P74" i="2"/>
  <c r="N74" i="2"/>
  <c r="L74" i="2"/>
  <c r="K74" i="2"/>
  <c r="I74" i="2"/>
  <c r="H74" i="2"/>
  <c r="R73" i="2"/>
  <c r="P73" i="2"/>
  <c r="L73" i="2"/>
  <c r="N73" i="2" s="1"/>
  <c r="I73" i="2"/>
  <c r="K73" i="2" s="1"/>
  <c r="H73" i="2"/>
  <c r="R72" i="2"/>
  <c r="P72" i="2"/>
  <c r="L72" i="2"/>
  <c r="N72" i="2" s="1"/>
  <c r="K72" i="2"/>
  <c r="I72" i="2"/>
  <c r="H72" i="2"/>
  <c r="R71" i="2"/>
  <c r="P71" i="2"/>
  <c r="N71" i="2"/>
  <c r="L71" i="2"/>
  <c r="I71" i="2"/>
  <c r="K71" i="2" s="1"/>
  <c r="H71" i="2"/>
  <c r="R70" i="2"/>
  <c r="P70" i="2"/>
  <c r="L70" i="2"/>
  <c r="N70" i="2" s="1"/>
  <c r="I70" i="2"/>
  <c r="K70" i="2" s="1"/>
  <c r="H70" i="2"/>
  <c r="R69" i="2"/>
  <c r="P69" i="2"/>
  <c r="L69" i="2"/>
  <c r="N69" i="2" s="1"/>
  <c r="K69" i="2"/>
  <c r="I69" i="2"/>
  <c r="H69" i="2"/>
  <c r="R68" i="2"/>
  <c r="P68" i="2"/>
  <c r="N68" i="2"/>
  <c r="L68" i="2"/>
  <c r="I68" i="2"/>
  <c r="K68" i="2" s="1"/>
  <c r="H68" i="2"/>
  <c r="R67" i="2"/>
  <c r="P67" i="2"/>
  <c r="L67" i="2"/>
  <c r="N67" i="2" s="1"/>
  <c r="K67" i="2"/>
  <c r="I67" i="2"/>
  <c r="H67" i="2"/>
  <c r="R66" i="2"/>
  <c r="P66" i="2"/>
  <c r="N66" i="2"/>
  <c r="L66" i="2"/>
  <c r="K66" i="2"/>
  <c r="I66" i="2"/>
  <c r="H66" i="2"/>
  <c r="R65" i="2"/>
  <c r="P65" i="2"/>
  <c r="L65" i="2"/>
  <c r="N65" i="2" s="1"/>
  <c r="I65" i="2"/>
  <c r="K65" i="2" s="1"/>
  <c r="H65" i="2"/>
  <c r="R64" i="2"/>
  <c r="P64" i="2"/>
  <c r="L64" i="2"/>
  <c r="N64" i="2" s="1"/>
  <c r="K64" i="2"/>
  <c r="I64" i="2"/>
  <c r="H64" i="2"/>
  <c r="R63" i="2"/>
  <c r="P63" i="2"/>
  <c r="N63" i="2"/>
  <c r="L63" i="2"/>
  <c r="I63" i="2"/>
  <c r="K63" i="2" s="1"/>
  <c r="H63" i="2"/>
  <c r="R62" i="2"/>
  <c r="P62" i="2"/>
  <c r="L62" i="2"/>
  <c r="N62" i="2" s="1"/>
  <c r="I62" i="2"/>
  <c r="K62" i="2" s="1"/>
  <c r="H62" i="2"/>
  <c r="R61" i="2"/>
  <c r="P61" i="2"/>
  <c r="N61" i="2"/>
  <c r="L61" i="2"/>
  <c r="K61" i="2"/>
  <c r="I61" i="2"/>
  <c r="H61" i="2"/>
  <c r="R60" i="2"/>
  <c r="P60" i="2"/>
  <c r="N60" i="2"/>
  <c r="L60" i="2"/>
  <c r="I60" i="2"/>
  <c r="K60" i="2" s="1"/>
  <c r="H60" i="2"/>
  <c r="R59" i="2"/>
  <c r="P59" i="2"/>
  <c r="L59" i="2"/>
  <c r="N59" i="2" s="1"/>
  <c r="K59" i="2"/>
  <c r="I59" i="2"/>
  <c r="H59" i="2"/>
  <c r="R58" i="2"/>
  <c r="P58" i="2"/>
  <c r="N58" i="2"/>
  <c r="L58" i="2"/>
  <c r="K58" i="2"/>
  <c r="I58" i="2"/>
  <c r="H58" i="2"/>
  <c r="R57" i="2"/>
  <c r="P57" i="2"/>
  <c r="L57" i="2"/>
  <c r="N57" i="2" s="1"/>
  <c r="I57" i="2"/>
  <c r="K57" i="2" s="1"/>
  <c r="H57" i="2"/>
  <c r="R56" i="2"/>
  <c r="P56" i="2"/>
  <c r="L56" i="2"/>
  <c r="N56" i="2" s="1"/>
  <c r="K56" i="2"/>
  <c r="I56" i="2"/>
  <c r="H56" i="2"/>
  <c r="R55" i="2"/>
  <c r="P55" i="2"/>
  <c r="N55" i="2"/>
  <c r="L55" i="2"/>
  <c r="I55" i="2"/>
  <c r="K55" i="2" s="1"/>
  <c r="H55" i="2"/>
  <c r="R54" i="2"/>
  <c r="P54" i="2"/>
  <c r="L54" i="2"/>
  <c r="N54" i="2" s="1"/>
  <c r="I54" i="2"/>
  <c r="K54" i="2" s="1"/>
  <c r="H54" i="2"/>
  <c r="R53" i="2"/>
  <c r="P53" i="2"/>
  <c r="N53" i="2"/>
  <c r="L53" i="2"/>
  <c r="K53" i="2"/>
  <c r="I53" i="2"/>
  <c r="H53" i="2"/>
  <c r="R52" i="2"/>
  <c r="P52" i="2"/>
  <c r="N52" i="2"/>
  <c r="L52" i="2"/>
  <c r="I52" i="2"/>
  <c r="K52" i="2" s="1"/>
  <c r="H52" i="2"/>
  <c r="R51" i="2"/>
  <c r="P51" i="2"/>
  <c r="L51" i="2"/>
  <c r="N51" i="2" s="1"/>
  <c r="K51" i="2"/>
  <c r="I51" i="2"/>
  <c r="H51" i="2"/>
  <c r="R50" i="2"/>
  <c r="P50" i="2"/>
  <c r="N50" i="2"/>
  <c r="L50" i="2"/>
  <c r="K50" i="2"/>
  <c r="I50" i="2"/>
  <c r="H50" i="2"/>
  <c r="R49" i="2"/>
  <c r="P49" i="2"/>
  <c r="L49" i="2"/>
  <c r="N49" i="2" s="1"/>
  <c r="I49" i="2"/>
  <c r="K49" i="2" s="1"/>
  <c r="H49" i="2"/>
  <c r="R48" i="2"/>
  <c r="P48" i="2"/>
  <c r="L48" i="2"/>
  <c r="N48" i="2" s="1"/>
  <c r="K48" i="2"/>
  <c r="I48" i="2"/>
  <c r="H48" i="2"/>
  <c r="R47" i="2"/>
  <c r="P47" i="2"/>
  <c r="N47" i="2"/>
  <c r="L47" i="2"/>
  <c r="I47" i="2"/>
  <c r="K47" i="2" s="1"/>
  <c r="H47" i="2"/>
  <c r="R46" i="2"/>
  <c r="P46" i="2"/>
  <c r="L46" i="2"/>
  <c r="N46" i="2" s="1"/>
  <c r="I46" i="2"/>
  <c r="K46" i="2" s="1"/>
  <c r="H46" i="2"/>
  <c r="R45" i="2"/>
  <c r="P45" i="2"/>
  <c r="N45" i="2"/>
  <c r="L45" i="2"/>
  <c r="K45" i="2"/>
  <c r="I45" i="2"/>
  <c r="H45" i="2"/>
  <c r="R44" i="2"/>
  <c r="P44" i="2"/>
  <c r="N44" i="2"/>
  <c r="L44" i="2"/>
  <c r="I44" i="2"/>
  <c r="K44" i="2" s="1"/>
  <c r="H44" i="2"/>
  <c r="R43" i="2"/>
  <c r="P43" i="2"/>
  <c r="L43" i="2"/>
  <c r="N43" i="2" s="1"/>
  <c r="K43" i="2"/>
  <c r="I43" i="2"/>
  <c r="H43" i="2"/>
  <c r="R42" i="2"/>
  <c r="P42" i="2"/>
  <c r="N42" i="2"/>
  <c r="L42" i="2"/>
  <c r="K42" i="2"/>
  <c r="I42" i="2"/>
  <c r="H42" i="2"/>
  <c r="R41" i="2"/>
  <c r="P41" i="2"/>
  <c r="L41" i="2"/>
  <c r="N41" i="2" s="1"/>
  <c r="I41" i="2"/>
  <c r="K41" i="2" s="1"/>
  <c r="H41" i="2"/>
  <c r="R40" i="2"/>
  <c r="P40" i="2"/>
  <c r="L40" i="2"/>
  <c r="N40" i="2" s="1"/>
  <c r="K40" i="2"/>
  <c r="I40" i="2"/>
  <c r="H40" i="2"/>
  <c r="R39" i="2"/>
  <c r="P39" i="2"/>
  <c r="N39" i="2"/>
  <c r="L39" i="2"/>
  <c r="I39" i="2"/>
  <c r="K39" i="2" s="1"/>
  <c r="H39" i="2"/>
  <c r="R38" i="2"/>
  <c r="P38" i="2"/>
  <c r="L38" i="2"/>
  <c r="N38" i="2" s="1"/>
  <c r="I38" i="2"/>
  <c r="K38" i="2" s="1"/>
  <c r="H38" i="2"/>
  <c r="R37" i="2"/>
  <c r="P37" i="2"/>
  <c r="L37" i="2"/>
  <c r="N37" i="2" s="1"/>
  <c r="K37" i="2"/>
  <c r="I37" i="2"/>
  <c r="H37" i="2"/>
  <c r="R36" i="2"/>
  <c r="P36" i="2"/>
  <c r="N36" i="2"/>
  <c r="L36" i="2"/>
  <c r="I36" i="2"/>
  <c r="K36" i="2" s="1"/>
  <c r="H36" i="2"/>
  <c r="R35" i="2"/>
  <c r="P35" i="2"/>
  <c r="L35" i="2"/>
  <c r="N35" i="2" s="1"/>
  <c r="K35" i="2"/>
  <c r="I35" i="2"/>
  <c r="H35" i="2"/>
  <c r="R34" i="2"/>
  <c r="P34" i="2"/>
  <c r="N34" i="2"/>
  <c r="L34" i="2"/>
  <c r="K34" i="2"/>
  <c r="I34" i="2"/>
  <c r="H34" i="2"/>
  <c r="R33" i="2"/>
  <c r="P33" i="2"/>
  <c r="L33" i="2"/>
  <c r="N33" i="2" s="1"/>
  <c r="I33" i="2"/>
  <c r="K33" i="2" s="1"/>
  <c r="H33" i="2"/>
  <c r="R32" i="2"/>
  <c r="P32" i="2"/>
  <c r="L32" i="2"/>
  <c r="N32" i="2" s="1"/>
  <c r="K32" i="2"/>
  <c r="I32" i="2"/>
  <c r="H32" i="2"/>
  <c r="R31" i="2"/>
  <c r="P31" i="2"/>
  <c r="N31" i="2"/>
  <c r="L31" i="2"/>
  <c r="I31" i="2"/>
  <c r="K31" i="2" s="1"/>
  <c r="H31" i="2"/>
  <c r="R30" i="2"/>
  <c r="P30" i="2"/>
  <c r="L30" i="2"/>
  <c r="N30" i="2" s="1"/>
  <c r="I30" i="2"/>
  <c r="K30" i="2" s="1"/>
  <c r="H30" i="2"/>
  <c r="R29" i="2"/>
  <c r="P29" i="2"/>
  <c r="N29" i="2"/>
  <c r="L29" i="2"/>
  <c r="K29" i="2"/>
  <c r="I29" i="2"/>
  <c r="H29" i="2"/>
  <c r="R28" i="2"/>
  <c r="P28" i="2"/>
  <c r="N28" i="2"/>
  <c r="L28" i="2"/>
  <c r="I28" i="2"/>
  <c r="K28" i="2" s="1"/>
  <c r="H28" i="2"/>
  <c r="R27" i="2"/>
  <c r="P27" i="2"/>
  <c r="L27" i="2"/>
  <c r="N27" i="2" s="1"/>
  <c r="K27" i="2"/>
  <c r="I27" i="2"/>
  <c r="H27" i="2"/>
  <c r="R26" i="2"/>
  <c r="P26" i="2"/>
  <c r="N26" i="2"/>
  <c r="L26" i="2"/>
  <c r="K26" i="2"/>
  <c r="I26" i="2"/>
  <c r="H26" i="2"/>
  <c r="R25" i="2"/>
  <c r="P25" i="2"/>
  <c r="L25" i="2"/>
  <c r="N25" i="2" s="1"/>
  <c r="I25" i="2"/>
  <c r="K25" i="2" s="1"/>
  <c r="H25" i="2"/>
  <c r="R24" i="2"/>
  <c r="P24" i="2"/>
  <c r="L24" i="2"/>
  <c r="N24" i="2" s="1"/>
  <c r="K24" i="2"/>
  <c r="I24" i="2"/>
  <c r="H24" i="2"/>
  <c r="R23" i="2"/>
  <c r="P23" i="2"/>
  <c r="N23" i="2"/>
  <c r="L23" i="2"/>
  <c r="I23" i="2"/>
  <c r="K23" i="2" s="1"/>
  <c r="H23" i="2"/>
  <c r="R22" i="2"/>
  <c r="P22" i="2"/>
  <c r="L22" i="2"/>
  <c r="N22" i="2" s="1"/>
  <c r="I22" i="2"/>
  <c r="K22" i="2" s="1"/>
  <c r="H22" i="2"/>
  <c r="R21" i="2"/>
  <c r="P21" i="2"/>
  <c r="N21" i="2"/>
  <c r="L21" i="2"/>
  <c r="K21" i="2"/>
  <c r="I21" i="2"/>
  <c r="H21" i="2"/>
  <c r="R20" i="2"/>
  <c r="P20" i="2"/>
  <c r="N20" i="2"/>
  <c r="L20" i="2"/>
  <c r="I20" i="2"/>
  <c r="K20" i="2" s="1"/>
  <c r="H20" i="2"/>
  <c r="R19" i="2"/>
  <c r="P19" i="2"/>
  <c r="L19" i="2"/>
  <c r="N19" i="2" s="1"/>
  <c r="K19" i="2"/>
  <c r="I19" i="2"/>
  <c r="H19" i="2"/>
  <c r="R18" i="2"/>
  <c r="P18" i="2"/>
  <c r="N18" i="2"/>
  <c r="L18" i="2"/>
  <c r="K18" i="2"/>
  <c r="I18" i="2"/>
  <c r="H18" i="2"/>
  <c r="R17" i="2"/>
  <c r="P17" i="2"/>
  <c r="L17" i="2"/>
  <c r="N17" i="2" s="1"/>
  <c r="I17" i="2"/>
  <c r="K17" i="2" s="1"/>
  <c r="H17" i="2"/>
  <c r="R16" i="2"/>
  <c r="P16" i="2"/>
  <c r="L16" i="2"/>
  <c r="N16" i="2" s="1"/>
  <c r="K16" i="2"/>
  <c r="I16" i="2"/>
  <c r="H16" i="2"/>
  <c r="R15" i="2"/>
  <c r="P15" i="2"/>
  <c r="N15" i="2"/>
  <c r="L15" i="2"/>
  <c r="I15" i="2"/>
  <c r="K15" i="2" s="1"/>
  <c r="H15" i="2"/>
  <c r="R14" i="2"/>
  <c r="P14" i="2"/>
  <c r="L14" i="2"/>
  <c r="N14" i="2" s="1"/>
  <c r="I14" i="2"/>
  <c r="K14" i="2" s="1"/>
  <c r="H14" i="2"/>
  <c r="R13" i="2"/>
  <c r="P13" i="2"/>
  <c r="N13" i="2"/>
  <c r="L13" i="2"/>
  <c r="K13" i="2"/>
  <c r="I13" i="2"/>
  <c r="H13" i="2"/>
  <c r="R12" i="2"/>
  <c r="P12" i="2"/>
  <c r="N12" i="2"/>
  <c r="L12" i="2"/>
  <c r="I12" i="2"/>
  <c r="K12" i="2" s="1"/>
  <c r="H12" i="2"/>
  <c r="R11" i="2"/>
  <c r="P11" i="2"/>
  <c r="L11" i="2"/>
  <c r="N11" i="2" s="1"/>
  <c r="K11" i="2"/>
  <c r="I11" i="2"/>
  <c r="H11" i="2"/>
  <c r="R10" i="2"/>
  <c r="P10" i="2"/>
  <c r="N10" i="2"/>
  <c r="L10" i="2"/>
  <c r="K10" i="2"/>
  <c r="I10" i="2"/>
  <c r="H10" i="2"/>
  <c r="R9" i="2"/>
  <c r="P9" i="2"/>
  <c r="L9" i="2"/>
  <c r="N9" i="2" s="1"/>
  <c r="I9" i="2"/>
  <c r="K9" i="2" s="1"/>
  <c r="H9" i="2"/>
  <c r="R8" i="2"/>
  <c r="P8" i="2"/>
  <c r="N8" i="2"/>
  <c r="L8" i="2"/>
  <c r="K8" i="2"/>
  <c r="I8" i="2"/>
  <c r="H8" i="2"/>
  <c r="R7" i="2"/>
  <c r="P7" i="2"/>
  <c r="N7" i="2"/>
  <c r="L7" i="2"/>
  <c r="I7" i="2"/>
  <c r="K7" i="2" s="1"/>
  <c r="H7" i="2"/>
  <c r="R6" i="2"/>
  <c r="P6" i="2"/>
  <c r="L6" i="2"/>
  <c r="N6" i="2" s="1"/>
  <c r="I6" i="2"/>
  <c r="K6" i="2" s="1"/>
  <c r="H6" i="2"/>
  <c r="R5" i="2"/>
  <c r="P5" i="2"/>
  <c r="N5" i="2"/>
  <c r="L5" i="2"/>
  <c r="K5" i="2"/>
  <c r="I5" i="2"/>
  <c r="H5" i="2"/>
  <c r="R4" i="2"/>
  <c r="P4" i="2"/>
  <c r="N4" i="2"/>
  <c r="L4" i="2"/>
  <c r="I4" i="2"/>
  <c r="K4" i="2" s="1"/>
  <c r="H4" i="2"/>
  <c r="R3" i="2"/>
  <c r="P3" i="2"/>
  <c r="L3" i="2"/>
  <c r="N3" i="2" s="1"/>
  <c r="K3" i="2"/>
  <c r="I3" i="2"/>
  <c r="H3" i="2"/>
  <c r="R2" i="2"/>
  <c r="P2" i="2"/>
  <c r="N2" i="2"/>
  <c r="L2" i="2"/>
  <c r="K2" i="2"/>
  <c r="I2" i="2"/>
  <c r="H2" i="2"/>
  <c r="K47" i="1"/>
  <c r="J47" i="1"/>
  <c r="K46" i="1"/>
  <c r="J46" i="1"/>
  <c r="K45" i="1"/>
  <c r="J45" i="1"/>
  <c r="K44" i="1"/>
  <c r="J44" i="1"/>
  <c r="K43" i="1"/>
  <c r="J43" i="1"/>
  <c r="K42" i="1"/>
  <c r="J42" i="1"/>
  <c r="K41" i="1"/>
  <c r="J41" i="1"/>
  <c r="K40" i="1"/>
  <c r="J40" i="1"/>
  <c r="K39" i="1"/>
  <c r="J39" i="1"/>
  <c r="K38" i="1"/>
  <c r="J38" i="1"/>
  <c r="K37" i="1"/>
  <c r="J37" i="1"/>
  <c r="K36" i="1"/>
  <c r="J36" i="1"/>
  <c r="K35" i="1"/>
  <c r="J35" i="1"/>
  <c r="K34" i="1"/>
  <c r="J34" i="1"/>
  <c r="K33" i="1"/>
  <c r="J33" i="1"/>
  <c r="K32" i="1"/>
  <c r="J32" i="1"/>
  <c r="K31" i="1"/>
  <c r="J31" i="1"/>
  <c r="K30" i="1"/>
  <c r="J30" i="1"/>
  <c r="K29" i="1"/>
  <c r="J29" i="1"/>
  <c r="K28" i="1"/>
  <c r="J28" i="1"/>
  <c r="K27" i="1"/>
  <c r="J27" i="1"/>
  <c r="K26" i="1"/>
  <c r="J26" i="1"/>
  <c r="K25" i="1"/>
  <c r="J25" i="1"/>
  <c r="K24" i="1"/>
  <c r="J24" i="1"/>
  <c r="K23" i="1"/>
  <c r="J23" i="1"/>
  <c r="K22" i="1"/>
  <c r="J22" i="1"/>
  <c r="K21" i="1"/>
  <c r="J21" i="1"/>
  <c r="K20" i="1"/>
  <c r="J20" i="1"/>
  <c r="K19" i="1"/>
  <c r="J19" i="1"/>
  <c r="K18" i="1"/>
  <c r="J18" i="1"/>
  <c r="K17" i="1"/>
  <c r="J17" i="1"/>
  <c r="K16" i="1"/>
  <c r="J16" i="1"/>
  <c r="K15" i="1"/>
  <c r="J15" i="1"/>
  <c r="K14" i="1"/>
  <c r="J14" i="1"/>
  <c r="K13" i="1"/>
  <c r="J13" i="1"/>
  <c r="K12" i="1"/>
  <c r="J12" i="1"/>
  <c r="K11" i="1"/>
  <c r="J11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3" i="1"/>
  <c r="J3" i="1"/>
  <c r="K2" i="1"/>
  <c r="J2" i="1"/>
</calcChain>
</file>

<file path=xl/sharedStrings.xml><?xml version="1.0" encoding="utf-8"?>
<sst xmlns="http://schemas.openxmlformats.org/spreadsheetml/2006/main" count="474" uniqueCount="259">
  <si>
    <t>id</t>
  </si>
  <si>
    <t>name</t>
  </si>
  <si>
    <t>type</t>
  </si>
  <si>
    <t>x</t>
  </si>
  <si>
    <t>y</t>
  </si>
  <si>
    <t>MAX</t>
  </si>
  <si>
    <t>port</t>
  </si>
  <si>
    <t>stat</t>
  </si>
  <si>
    <t>h</t>
  </si>
  <si>
    <t>MIN</t>
  </si>
  <si>
    <t>START</t>
  </si>
  <si>
    <t>KM</t>
  </si>
  <si>
    <t>INVL</t>
  </si>
  <si>
    <t>Bank Indonesia Aceh</t>
  </si>
  <si>
    <t>point</t>
  </si>
  <si>
    <t>Bank Indonesia Lhokseumawe</t>
  </si>
  <si>
    <t>Bank Indonesia Sumatera Utara (Medan)</t>
  </si>
  <si>
    <t>Bank Indonesia Sibolga</t>
  </si>
  <si>
    <t>Bank Indonesia Pematang Siantar</t>
  </si>
  <si>
    <t>Bank Indonesia Sumatera Barat (Padang)</t>
  </si>
  <si>
    <t>Bank Indonesia Riau (Pekanbaru)</t>
  </si>
  <si>
    <t>Bank Indonesia Bengkulu</t>
  </si>
  <si>
    <t>Bank Indonesia Jambi</t>
  </si>
  <si>
    <t>Bank Indonesia Kep. Riau (Batam)</t>
  </si>
  <si>
    <t>Bank Indonesia Sumatera Selatan (Palembang)</t>
  </si>
  <si>
    <t>Bank Indonesia Lampung</t>
  </si>
  <si>
    <t>Bank Indonesia Banten (Serang)</t>
  </si>
  <si>
    <t>Bank Indonesia Kep. Babel</t>
  </si>
  <si>
    <t>Bank Indonesia DKI Jakarta</t>
  </si>
  <si>
    <t>source</t>
  </si>
  <si>
    <t>Bank Indonesia Jawa Barat (Bandung)</t>
  </si>
  <si>
    <t>Bank Indonesia Tasikmalaya</t>
  </si>
  <si>
    <t>Bank Indonesia Cirebon</t>
  </si>
  <si>
    <t>Bank Indonesia Tegal</t>
  </si>
  <si>
    <t>Bank Indonesia Purwokerto</t>
  </si>
  <si>
    <t>Bank Indonesia Kalimantan Barat (Pontianak)</t>
  </si>
  <si>
    <t>Bank Indonesia Yogyakarta</t>
  </si>
  <si>
    <t>Bank Indonesia Jawa Tengah (Semarang)</t>
  </si>
  <si>
    <t>Bank Indonesia Solo</t>
  </si>
  <si>
    <t>Bank Indonesia Kediri</t>
  </si>
  <si>
    <t>Bank Indonesia Malang</t>
  </si>
  <si>
    <t>Bank Indonesia Jawa Timur (Surabaya)</t>
  </si>
  <si>
    <t>Bank Indonesia Jember</t>
  </si>
  <si>
    <t>Bank Indonesia Kalimantan Tengah (Palangkaraya)</t>
  </si>
  <si>
    <t>Bank Indonesia Kalimantan Selatan (Banjarmasin)</t>
  </si>
  <si>
    <t>Bank Indonesia Bali</t>
  </si>
  <si>
    <t>Bank Indonesia Nusa Tenggara Barat</t>
  </si>
  <si>
    <t>Bank Indonesia Balikpapan</t>
  </si>
  <si>
    <t>Bank Indonesia Kalimantan Timur (Samarinda)</t>
  </si>
  <si>
    <t>Bank Indonesia Kalimantan Utara (Tarakan)</t>
  </si>
  <si>
    <t>Bank Indonesia Sulawesi Barat (Mamuju)</t>
  </si>
  <si>
    <t>Bank Indonesia Sulawesi Selatan (Makassar)</t>
  </si>
  <si>
    <t>Bank Indonesia Sulawesi Tengah (Palu)</t>
  </si>
  <si>
    <t>Bank Indonesia Sulawesi Tenggara (Kendari)</t>
  </si>
  <si>
    <t>Bank Indonesia Gorontalo</t>
  </si>
  <si>
    <t>Bank Indonesia Nusa Tenggara Timur (Kupang)</t>
  </si>
  <si>
    <t>Bank Indonesia Sulawesi Utara (Manado)</t>
  </si>
  <si>
    <t>Bank Indonesia Maluku Utara (Ternate)</t>
  </si>
  <si>
    <t>Bank Indonesia Maluku (Ambon)</t>
  </si>
  <si>
    <t>Bank Indonesia Papua Barat (Manokwari)</t>
  </si>
  <si>
    <t>Bank Indonesia Jayapura</t>
  </si>
  <si>
    <t>BP</t>
  </si>
  <si>
    <t>cover</t>
  </si>
  <si>
    <t>CON</t>
  </si>
  <si>
    <t>Q (CT)</t>
  </si>
  <si>
    <t>Q</t>
  </si>
  <si>
    <t>varq Rp</t>
  </si>
  <si>
    <t>varct Rp</t>
  </si>
  <si>
    <t>fd</t>
  </si>
  <si>
    <t>vardq Rp</t>
  </si>
  <si>
    <t>vardct Rp</t>
  </si>
  <si>
    <t>vl</t>
  </si>
  <si>
    <t>vard Rp</t>
  </si>
  <si>
    <t>vx</t>
  </si>
  <si>
    <t>fix Rp</t>
  </si>
  <si>
    <t>fp</t>
  </si>
  <si>
    <t>KA Siantar Express</t>
  </si>
  <si>
    <t>train</t>
  </si>
  <si>
    <t>2 2</t>
  </si>
  <si>
    <t>3 5</t>
  </si>
  <si>
    <t>KA Sriwijaya</t>
  </si>
  <si>
    <t>11 12</t>
  </si>
  <si>
    <t>KA Rajabasa</t>
  </si>
  <si>
    <t>KA Argo Bromo Anggrek</t>
  </si>
  <si>
    <t>2 2 2 2</t>
  </si>
  <si>
    <t>15 27 18 23</t>
  </si>
  <si>
    <t>KA Argo Sindoro</t>
  </si>
  <si>
    <t>23 19 18 15</t>
  </si>
  <si>
    <t>KA Argo Muria</t>
  </si>
  <si>
    <t>KA Sembrani</t>
  </si>
  <si>
    <t xml:space="preserve">2 2 2 2 2 </t>
  </si>
  <si>
    <t>15 18 19 23 27</t>
  </si>
  <si>
    <t>KA Gumarang</t>
  </si>
  <si>
    <t>2 2 2 2 2</t>
  </si>
  <si>
    <t>KA Fajar Utama Semarang</t>
  </si>
  <si>
    <t>KA Senja Utama Semarang</t>
  </si>
  <si>
    <t>15 18 19 23</t>
  </si>
  <si>
    <t>KA Menoreh</t>
  </si>
  <si>
    <t xml:space="preserve">KA Kertajaya </t>
  </si>
  <si>
    <t>27 23 19 18 15</t>
  </si>
  <si>
    <t>KA Tawang Jaya</t>
  </si>
  <si>
    <t>KA Tegal Arum</t>
  </si>
  <si>
    <t>2 2 2</t>
  </si>
  <si>
    <t>19 18 15</t>
  </si>
  <si>
    <t>KA Bangunkarta</t>
  </si>
  <si>
    <t>KA Argo Jati</t>
  </si>
  <si>
    <t xml:space="preserve">2 2 </t>
  </si>
  <si>
    <t>15 18</t>
  </si>
  <si>
    <t>KA Cirebon Ekspres</t>
  </si>
  <si>
    <t>KA Argo Lawu</t>
  </si>
  <si>
    <t>24 22 20 18 15</t>
  </si>
  <si>
    <t>KA Taksaka Siang &amp; Malam</t>
  </si>
  <si>
    <t>22 20 18 15</t>
  </si>
  <si>
    <t>KA Bima</t>
  </si>
  <si>
    <t>2 2 2 2 2 2 2</t>
  </si>
  <si>
    <t>15 18 20 22 24 27 26</t>
  </si>
  <si>
    <t>KA Argo Dwipangga</t>
  </si>
  <si>
    <t>15 18 20 22 24</t>
  </si>
  <si>
    <t>KA Gajayana</t>
  </si>
  <si>
    <t>26 25 24 22 20 18 15</t>
  </si>
  <si>
    <t>KA Fajar Utama Yogyakarta</t>
  </si>
  <si>
    <t>KA Senja Utama Yogyakarta</t>
  </si>
  <si>
    <t xml:space="preserve">15 18 20 22   </t>
  </si>
  <si>
    <t>KA Senja Utama Solo</t>
  </si>
  <si>
    <t xml:space="preserve">24 22 20 18 15  </t>
  </si>
  <si>
    <t>KA Majapahit</t>
  </si>
  <si>
    <t>26 25 24 23 19 18 15</t>
  </si>
  <si>
    <t>KA Gayabaru Malam Selatan</t>
  </si>
  <si>
    <t xml:space="preserve">27 20 18 15   </t>
  </si>
  <si>
    <t>KA Argo Parahyangan</t>
  </si>
  <si>
    <t xml:space="preserve">15 16     </t>
  </si>
  <si>
    <t>KA Harina</t>
  </si>
  <si>
    <t xml:space="preserve">16 18 19 23 27  </t>
  </si>
  <si>
    <t>KA Ciremai Ekspres</t>
  </si>
  <si>
    <t xml:space="preserve">16 18     </t>
  </si>
  <si>
    <t>KA Argo Wilis</t>
  </si>
  <si>
    <t xml:space="preserve">16 17 22 24 27  </t>
  </si>
  <si>
    <t>KA Turangga</t>
  </si>
  <si>
    <t xml:space="preserve">27 24 22 17 16  </t>
  </si>
  <si>
    <t>KA Lodaya Pagi &amp; Malam</t>
  </si>
  <si>
    <t xml:space="preserve">24 22 17 16   </t>
  </si>
  <si>
    <t>KA Mutiara Selatan</t>
  </si>
  <si>
    <t xml:space="preserve">KA Malabar </t>
  </si>
  <si>
    <t>2 2 2 2 2 2</t>
  </si>
  <si>
    <t xml:space="preserve">26  25 24 22 17 16 </t>
  </si>
  <si>
    <t>KA Pasundan</t>
  </si>
  <si>
    <t>16 17 27</t>
  </si>
  <si>
    <t>KA Kahuripan</t>
  </si>
  <si>
    <t>25 17 16</t>
  </si>
  <si>
    <t>KA Bengawan</t>
  </si>
  <si>
    <t>24 20 18 15</t>
  </si>
  <si>
    <t>KA Progo</t>
  </si>
  <si>
    <t>KA Bogowonto</t>
  </si>
  <si>
    <t>KA Gajahwong</t>
  </si>
  <si>
    <t>KA Sancaka</t>
  </si>
  <si>
    <t>22 24 27</t>
  </si>
  <si>
    <t>KA Malioboro Ekspres</t>
  </si>
  <si>
    <t>22 25 26</t>
  </si>
  <si>
    <t>KA Purwojaya</t>
  </si>
  <si>
    <t>15 18 20</t>
  </si>
  <si>
    <t>KA Sri Tanjung</t>
  </si>
  <si>
    <t>22 27 28</t>
  </si>
  <si>
    <t>KA Sawunggalih</t>
  </si>
  <si>
    <t>KA Logawa</t>
  </si>
  <si>
    <t>20 22 27 28</t>
  </si>
  <si>
    <t>KA Kutojaya Utara</t>
  </si>
  <si>
    <t>15 20</t>
  </si>
  <si>
    <t>KA Kutojaya Selatan</t>
  </si>
  <si>
    <t>16 17</t>
  </si>
  <si>
    <t>KA Serayu Pagi</t>
  </si>
  <si>
    <t>20 15 17 16</t>
  </si>
  <si>
    <t>KA SerayuMalam</t>
  </si>
  <si>
    <t>20 15 17</t>
  </si>
  <si>
    <t>KA Mutiara Timur Siang</t>
  </si>
  <si>
    <t>27 28</t>
  </si>
  <si>
    <t>KA Maharani</t>
  </si>
  <si>
    <t>27 23</t>
  </si>
  <si>
    <t>KA Mutiara Timur Malam</t>
  </si>
  <si>
    <t>KA Probowangi</t>
  </si>
  <si>
    <t>KA Penataran Ekspres</t>
  </si>
  <si>
    <t>27 26</t>
  </si>
  <si>
    <t>KA Tegal Ekspres</t>
  </si>
  <si>
    <t>19 15 18</t>
  </si>
  <si>
    <t>KA Kamandaka</t>
  </si>
  <si>
    <t xml:space="preserve">23 19 </t>
  </si>
  <si>
    <t>KA Kalijaga</t>
  </si>
  <si>
    <t>24 23</t>
  </si>
  <si>
    <t>KA Brantas</t>
  </si>
  <si>
    <t>25 15 24 23 19 18</t>
  </si>
  <si>
    <t>KA Krakatau</t>
  </si>
  <si>
    <t>25 22 20 19 15 24 13</t>
  </si>
  <si>
    <t>KA Matarmaja</t>
  </si>
  <si>
    <t>26 15 25 24 23 19 18</t>
  </si>
  <si>
    <t>KA Tawang Alun</t>
  </si>
  <si>
    <t>26 28</t>
  </si>
  <si>
    <t>kelud</t>
  </si>
  <si>
    <t>ship</t>
  </si>
  <si>
    <t>3 3 3</t>
  </si>
  <si>
    <t>15 10 3</t>
  </si>
  <si>
    <t>dorolanda</t>
  </si>
  <si>
    <t>15 27 37 44 43 42</t>
  </si>
  <si>
    <t>dempo</t>
  </si>
  <si>
    <t>15 27 37 45 46</t>
  </si>
  <si>
    <t>umsini</t>
  </si>
  <si>
    <t>1 1 1 1</t>
  </si>
  <si>
    <t>15 27 37 41</t>
  </si>
  <si>
    <t>ciremai</t>
  </si>
  <si>
    <t>1 1 1 1 1</t>
  </si>
  <si>
    <t>dobonsolo</t>
  </si>
  <si>
    <t>15 27 37 44 46</t>
  </si>
  <si>
    <t>lawit</t>
  </si>
  <si>
    <t>15 14 21 27 23</t>
  </si>
  <si>
    <t>umbul mas</t>
  </si>
  <si>
    <t>15 27 33 34 38 42 39</t>
  </si>
  <si>
    <t>telaga mas</t>
  </si>
  <si>
    <t>4 4</t>
  </si>
  <si>
    <t>15 7</t>
  </si>
  <si>
    <t>sungai mas</t>
  </si>
  <si>
    <t>15 3</t>
  </si>
  <si>
    <t>lagun mas</t>
  </si>
  <si>
    <t>6 6 6 6</t>
  </si>
  <si>
    <t>15 27 37 42</t>
  </si>
  <si>
    <t>jales mas</t>
  </si>
  <si>
    <t>3 3</t>
  </si>
  <si>
    <t>15 10</t>
  </si>
  <si>
    <t>intan daya 17</t>
  </si>
  <si>
    <t>15 30</t>
  </si>
  <si>
    <t>intan daya 15</t>
  </si>
  <si>
    <t>15 21</t>
  </si>
  <si>
    <t>sinar praya</t>
  </si>
  <si>
    <t>15 11</t>
  </si>
  <si>
    <t>situ mas</t>
  </si>
  <si>
    <t>tasik mas</t>
  </si>
  <si>
    <t>15 27</t>
  </si>
  <si>
    <t>sinar belawan</t>
  </si>
  <si>
    <t>truk JASU</t>
  </si>
  <si>
    <t>truck</t>
  </si>
  <si>
    <t>40 40 40 40 40 40 40 40 40 40 40 40 40 40 40 40 40 40 40 40 40 40 40 40 40 40 40 40</t>
  </si>
  <si>
    <t>1 2 3 4 5 6 7 8 9 11 12 13 14 15 16 17 18 19 20 22 23 24 25 26 27 28 31 32</t>
  </si>
  <si>
    <t>truk KASUL</t>
  </si>
  <si>
    <t>30 30 30 30 30 30 30 30 30 30 30 30</t>
  </si>
  <si>
    <t xml:space="preserve">21 29 30 33 34 35 36 37 38 39 40 42                </t>
  </si>
  <si>
    <t>truk PAP</t>
  </si>
  <si>
    <t>30 30</t>
  </si>
  <si>
    <t xml:space="preserve">45 46                          </t>
  </si>
  <si>
    <t>T</t>
  </si>
  <si>
    <t>start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</si>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</sst>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\-??_);_(@_)"/>
    <numFmt numFmtId="165" formatCode="_(* #,##0_);_(* \(#,##0\);_(* \-_);_(@_)"/>
    <numFmt numFmtId="166" formatCode="0.000"/>
    <numFmt numFmtId="167" formatCode="_-&quot;Rp&quot;* #,##0_-;&quot;-Rp&quot;* #,##0_-;_-&quot;Rp&quot;* \-_-;_-@_-"/>
  </numFmts>
  <fonts count="2" x14ac:knownFonts="1">
    <font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AE3F3"/>
        <bgColor rgb="FFCCFFFF"/>
      </patternFill>
    </fill>
  </fills>
  <borders count="2">
    <border>
      <left/>
      <right/>
      <top/>
      <bottom/>
      <diagonal/>
    </border>
    <border>
      <left/>
      <right/>
      <top style="thin">
        <color rgb="FF8FAADC"/>
      </top>
      <bottom style="thin">
        <color rgb="FF8FAADC"/>
      </bottom>
      <diagonal/>
    </border>
  </borders>
  <cellStyleXfs count="5">
    <xf numFmtId="0" fontId="0" fillId="0" borderId="0"/>
    <xf numFmtId="164" fontId="1" fillId="0" borderId="0" applyBorder="0" applyProtection="0"/>
    <xf numFmtId="165" fontId="1" fillId="0" borderId="0" applyBorder="0" applyProtection="0"/>
    <xf numFmtId="165" fontId="1" fillId="0" borderId="0" applyBorder="0" applyProtection="0"/>
    <xf numFmtId="165" fontId="1" fillId="0" borderId="0" applyBorder="0" applyProtection="0"/>
  </cellStyleXfs>
  <cellXfs count="12">
    <xf numFmtId="0" fontId="0" fillId="0" borderId="0" xfId="0"/>
    <xf numFmtId="0" fontId="0" fillId="0" borderId="0" xfId="0" applyFont="1"/>
    <xf numFmtId="1" fontId="0" fillId="2" borderId="1" xfId="0" applyNumberFormat="1" applyFill="1" applyBorder="1"/>
    <xf numFmtId="166" fontId="0" fillId="0" borderId="0" xfId="0" applyNumberFormat="1"/>
    <xf numFmtId="1" fontId="0" fillId="0" borderId="0" xfId="0" applyNumberFormat="1"/>
    <xf numFmtId="1" fontId="0" fillId="0" borderId="1" xfId="0" applyNumberFormat="1" applyBorder="1"/>
    <xf numFmtId="167" fontId="0" fillId="0" borderId="0" xfId="0" applyNumberFormat="1"/>
    <xf numFmtId="2" fontId="0" fillId="0" borderId="0" xfId="0" applyNumberFormat="1"/>
    <xf numFmtId="0" fontId="0" fillId="0" borderId="0" xfId="0" applyFont="1" applyBorder="1" applyAlignment="1">
      <alignment vertical="top" wrapText="1"/>
    </xf>
    <xf numFmtId="167" fontId="0" fillId="0" borderId="0" xfId="0" applyNumberFormat="1" applyFont="1"/>
    <xf numFmtId="2" fontId="0" fillId="0" borderId="0" xfId="0" applyNumberFormat="1" applyFont="1"/>
    <xf numFmtId="0" fontId="0" fillId="0" borderId="0" xfId="0" applyFont="1" applyBorder="1" applyAlignment="1">
      <alignment vertical="center" wrapText="1"/>
    </xf>
  </cellXfs>
  <cellStyles count="5">
    <cellStyle name="Comma [0] 2" xfId="2" xr:uid="{00000000-0005-0000-0000-000007000000}"/>
    <cellStyle name="Comma [0] 2 2" xfId="3" xr:uid="{00000000-0005-0000-0000-000008000000}"/>
    <cellStyle name="Comma [0] 3" xfId="4" xr:uid="{00000000-0005-0000-0000-000009000000}"/>
    <cellStyle name="Comma 10" xfId="1" xr:uid="{00000000-0005-0000-0000-000006000000}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8FAADC"/>
      <rgbColor rgb="FF993366"/>
      <rgbColor rgb="FFFFFFCC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K47" totalsRowShown="0">
  <autoFilter ref="A1:K47" xr:uid="{00000000-0009-0000-0100-000001000000}"/>
  <tableColumns count="11">
    <tableColumn id="1" xr3:uid="{00000000-0010-0000-0000-000001000000}" name="id"/>
    <tableColumn id="2" xr3:uid="{00000000-0010-0000-0000-000002000000}" name="name"/>
    <tableColumn id="3" xr3:uid="{00000000-0010-0000-0000-000003000000}" name="type"/>
    <tableColumn id="4" xr3:uid="{00000000-0010-0000-0000-000004000000}" name="x"/>
    <tableColumn id="5" xr3:uid="{00000000-0010-0000-0000-000005000000}" name="y"/>
    <tableColumn id="6" xr3:uid="{00000000-0010-0000-0000-000006000000}" name="MAX"/>
    <tableColumn id="7" xr3:uid="{00000000-0010-0000-0000-000007000000}" name="port"/>
    <tableColumn id="8" xr3:uid="{00000000-0010-0000-0000-000008000000}" name="stat"/>
    <tableColumn id="9" xr3:uid="{00000000-0010-0000-0000-000009000000}" name="h"/>
    <tableColumn id="10" xr3:uid="{00000000-0010-0000-0000-00000A000000}" name="MIN"/>
    <tableColumn id="11" xr3:uid="{00000000-0010-0000-0000-00000B000000}" name="START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3" displayName="Table3" ref="A1:R85" totalsRowShown="0">
  <autoFilter ref="A1:R85" xr:uid="{00000000-0009-0000-0100-000002000000}"/>
  <tableColumns count="18">
    <tableColumn id="1" xr3:uid="{00000000-0010-0000-0100-000001000000}" name="id"/>
    <tableColumn id="2" xr3:uid="{00000000-0010-0000-0100-000002000000}" name="name"/>
    <tableColumn id="3" xr3:uid="{00000000-0010-0000-0100-000003000000}" name="type"/>
    <tableColumn id="4" xr3:uid="{00000000-0010-0000-0100-000004000000}" name="BP"/>
    <tableColumn id="5" xr3:uid="{00000000-0010-0000-0100-000005000000}" name="cover"/>
    <tableColumn id="6" xr3:uid="{00000000-0010-0000-0100-000006000000}" name="CON"/>
    <tableColumn id="7" xr3:uid="{00000000-0010-0000-0100-000007000000}" name="Q (CT)"/>
    <tableColumn id="8" xr3:uid="{00000000-0010-0000-0100-000008000000}" name="Q"/>
    <tableColumn id="9" xr3:uid="{00000000-0010-0000-0100-000009000000}" name="varq Rp"/>
    <tableColumn id="10" xr3:uid="{00000000-0010-0000-0100-00000A000000}" name="varct Rp"/>
    <tableColumn id="11" xr3:uid="{00000000-0010-0000-0100-00000B000000}" name="fd"/>
    <tableColumn id="12" xr3:uid="{00000000-0010-0000-0100-00000C000000}" name="vardq Rp"/>
    <tableColumn id="13" xr3:uid="{00000000-0010-0000-0100-00000D000000}" name="vardct Rp"/>
    <tableColumn id="14" xr3:uid="{00000000-0010-0000-0100-00000E000000}" name="vl"/>
    <tableColumn id="15" xr3:uid="{00000000-0010-0000-0100-00000F000000}" name="vard Rp"/>
    <tableColumn id="16" xr3:uid="{00000000-0010-0000-0100-000010000000}" name="vx"/>
    <tableColumn id="17" xr3:uid="{00000000-0010-0000-0100-000011000000}" name="fix Rp"/>
    <tableColumn id="18" xr3:uid="{00000000-0010-0000-0100-000012000000}" name="fp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7" displayName="Table7" ref="A1:B2" totalsRowShown="0">
  <autoFilter ref="A1:B2" xr:uid="{00000000-0009-0000-0100-000003000000}"/>
  <tableColumns count="2">
    <tableColumn id="1" xr3:uid="{00000000-0010-0000-0200-000001000000}" name="T"/>
    <tableColumn id="2" xr3:uid="{00000000-0010-0000-0200-000002000000}" name="start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9" displayName="Table9" ref="A1:M47" totalsRowShown="0">
  <autoFilter ref="A1:M47" xr:uid="{00000000-0009-0000-0100-000004000000}"/>
  <tableColumns count="13">
    <tableColumn id="1" xr3:uid="{00000000-0010-0000-0300-000001000000}" name="point"/>
    <tableColumn id="2" xr3:uid="{00000000-0010-0000-0300-000002000000}" name="1"/>
    <tableColumn id="3" xr3:uid="{00000000-0010-0000-0300-000003000000}" name="2"/>
    <tableColumn id="4" xr3:uid="{00000000-0010-0000-0300-000004000000}" name="3"/>
    <tableColumn id="5" xr3:uid="{00000000-0010-0000-0300-000005000000}" name="4"/>
    <tableColumn id="6" xr3:uid="{00000000-0010-0000-0300-000006000000}" name="5"/>
    <tableColumn id="7" xr3:uid="{00000000-0010-0000-0300-000007000000}" name="6"/>
    <tableColumn id="8" xr3:uid="{00000000-0010-0000-0300-000008000000}" name="7"/>
    <tableColumn id="9" xr3:uid="{00000000-0010-0000-0300-000009000000}" name="8"/>
    <tableColumn id="10" xr3:uid="{00000000-0010-0000-0300-00000A000000}" name="9"/>
    <tableColumn id="11" xr3:uid="{00000000-0010-0000-0300-00000B000000}" name="10"/>
    <tableColumn id="12" xr3:uid="{00000000-0010-0000-0300-00000C000000}" name="11"/>
    <tableColumn id="13" xr3:uid="{00000000-0010-0000-0300-00000D000000}" name="1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7"/>
  <sheetViews>
    <sheetView topLeftCell="A19" zoomScaleNormal="100" workbookViewId="0">
      <selection activeCell="K16" sqref="K16"/>
    </sheetView>
  </sheetViews>
  <sheetFormatPr defaultColWidth="8.85546875" defaultRowHeight="15" x14ac:dyDescent="0.25"/>
  <cols>
    <col min="1" max="1" width="4.85546875" customWidth="1"/>
    <col min="2" max="2" width="46.42578125" customWidth="1"/>
    <col min="3" max="3" width="9.85546875" customWidth="1"/>
    <col min="4" max="4" width="12" customWidth="1"/>
    <col min="5" max="5" width="11.7109375" customWidth="1"/>
    <col min="7" max="8" width="7" hidden="1" customWidth="1"/>
    <col min="9" max="9" width="5.5703125" customWidth="1"/>
    <col min="11" max="11" width="10.7109375" customWidth="1"/>
    <col min="12" max="12" width="7.28515625" customWidth="1"/>
    <col min="13" max="13" width="10.5703125" customWidth="1"/>
    <col min="1024" max="1024" width="11.570312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A2">
        <v>1</v>
      </c>
      <c r="B2" t="s">
        <v>13</v>
      </c>
      <c r="C2" t="s">
        <v>14</v>
      </c>
      <c r="D2">
        <v>95.316867200000004</v>
      </c>
      <c r="E2">
        <v>5.5576385000000004</v>
      </c>
      <c r="F2" s="2">
        <v>2856</v>
      </c>
      <c r="G2">
        <v>0</v>
      </c>
      <c r="H2">
        <v>0</v>
      </c>
      <c r="I2" s="3">
        <v>1E-3</v>
      </c>
      <c r="J2">
        <f t="shared" ref="J2:J47" si="0">L2</f>
        <v>882</v>
      </c>
      <c r="K2" s="4">
        <f t="shared" ref="K2:K47" si="1">IF(M2&gt;F2,F2,M2)</f>
        <v>2856</v>
      </c>
      <c r="L2">
        <v>882</v>
      </c>
      <c r="M2" s="4">
        <v>3915</v>
      </c>
    </row>
    <row r="3" spans="1:13" x14ac:dyDescent="0.25">
      <c r="A3">
        <v>2</v>
      </c>
      <c r="B3" t="s">
        <v>15</v>
      </c>
      <c r="C3" t="s">
        <v>14</v>
      </c>
      <c r="D3">
        <v>97.141161199999999</v>
      </c>
      <c r="E3">
        <v>5.1823794000000003</v>
      </c>
      <c r="F3" s="5">
        <v>8400</v>
      </c>
      <c r="G3">
        <v>0</v>
      </c>
      <c r="H3">
        <v>0</v>
      </c>
      <c r="I3" s="3">
        <v>1E-3</v>
      </c>
      <c r="J3">
        <f t="shared" si="0"/>
        <v>690</v>
      </c>
      <c r="K3" s="4">
        <f t="shared" si="1"/>
        <v>6192</v>
      </c>
      <c r="L3">
        <v>690</v>
      </c>
      <c r="M3">
        <v>6192</v>
      </c>
    </row>
    <row r="4" spans="1:13" x14ac:dyDescent="0.25">
      <c r="A4">
        <v>3</v>
      </c>
      <c r="B4" t="s">
        <v>16</v>
      </c>
      <c r="C4" t="s">
        <v>14</v>
      </c>
      <c r="D4">
        <v>98.677069200000005</v>
      </c>
      <c r="E4">
        <v>3.5907933999999999</v>
      </c>
      <c r="F4" s="2">
        <v>33676</v>
      </c>
      <c r="G4">
        <v>1</v>
      </c>
      <c r="H4">
        <v>1</v>
      </c>
      <c r="I4" s="3">
        <v>1E-3</v>
      </c>
      <c r="J4">
        <f t="shared" si="0"/>
        <v>2825</v>
      </c>
      <c r="K4" s="4">
        <f t="shared" si="1"/>
        <v>7170</v>
      </c>
      <c r="L4">
        <v>2825</v>
      </c>
      <c r="M4">
        <v>7170</v>
      </c>
    </row>
    <row r="5" spans="1:13" x14ac:dyDescent="0.25">
      <c r="A5">
        <v>4</v>
      </c>
      <c r="B5" t="s">
        <v>17</v>
      </c>
      <c r="C5" t="s">
        <v>14</v>
      </c>
      <c r="D5">
        <v>98.77534</v>
      </c>
      <c r="E5">
        <v>1.7474852000000001</v>
      </c>
      <c r="F5" s="5">
        <v>4172</v>
      </c>
      <c r="G5">
        <v>0</v>
      </c>
      <c r="H5">
        <v>0</v>
      </c>
      <c r="I5" s="3">
        <v>1E-3</v>
      </c>
      <c r="J5">
        <f t="shared" si="0"/>
        <v>935</v>
      </c>
      <c r="K5" s="4">
        <f t="shared" si="1"/>
        <v>4172</v>
      </c>
      <c r="L5">
        <v>935</v>
      </c>
      <c r="M5">
        <v>4411</v>
      </c>
    </row>
    <row r="6" spans="1:13" x14ac:dyDescent="0.25">
      <c r="A6">
        <v>5</v>
      </c>
      <c r="B6" t="s">
        <v>18</v>
      </c>
      <c r="C6" t="s">
        <v>14</v>
      </c>
      <c r="D6">
        <v>99.058270500000006</v>
      </c>
      <c r="E6">
        <v>2.9556306999999999</v>
      </c>
      <c r="F6" s="2">
        <v>4968</v>
      </c>
      <c r="G6">
        <v>0</v>
      </c>
      <c r="H6">
        <v>1</v>
      </c>
      <c r="I6" s="3">
        <v>1E-3</v>
      </c>
      <c r="J6">
        <f t="shared" si="0"/>
        <v>369</v>
      </c>
      <c r="K6" s="4">
        <f t="shared" si="1"/>
        <v>4948</v>
      </c>
      <c r="L6">
        <v>369</v>
      </c>
      <c r="M6">
        <v>4948</v>
      </c>
    </row>
    <row r="7" spans="1:13" x14ac:dyDescent="0.25">
      <c r="A7">
        <v>6</v>
      </c>
      <c r="B7" t="s">
        <v>19</v>
      </c>
      <c r="C7" t="s">
        <v>14</v>
      </c>
      <c r="D7">
        <v>100.3622993</v>
      </c>
      <c r="E7">
        <v>-0.94305039999999996</v>
      </c>
      <c r="F7" s="5">
        <v>13424</v>
      </c>
      <c r="G7">
        <v>0</v>
      </c>
      <c r="H7">
        <v>0</v>
      </c>
      <c r="I7" s="3">
        <v>1E-3</v>
      </c>
      <c r="J7">
        <f t="shared" si="0"/>
        <v>1146</v>
      </c>
      <c r="K7" s="4">
        <f t="shared" si="1"/>
        <v>9355</v>
      </c>
      <c r="L7">
        <v>1146</v>
      </c>
      <c r="M7">
        <v>9355</v>
      </c>
    </row>
    <row r="8" spans="1:13" x14ac:dyDescent="0.25">
      <c r="A8">
        <v>7</v>
      </c>
      <c r="B8" t="s">
        <v>20</v>
      </c>
      <c r="C8" t="s">
        <v>14</v>
      </c>
      <c r="D8">
        <v>101.446956</v>
      </c>
      <c r="E8">
        <v>0.51469969999999998</v>
      </c>
      <c r="F8" s="2">
        <v>7000</v>
      </c>
      <c r="G8">
        <v>1</v>
      </c>
      <c r="H8">
        <v>0</v>
      </c>
      <c r="I8" s="3">
        <v>1E-3</v>
      </c>
      <c r="J8">
        <f t="shared" si="0"/>
        <v>2432</v>
      </c>
      <c r="K8" s="4">
        <f t="shared" si="1"/>
        <v>7000</v>
      </c>
      <c r="L8">
        <v>2432</v>
      </c>
      <c r="M8">
        <v>17015</v>
      </c>
    </row>
    <row r="9" spans="1:13" x14ac:dyDescent="0.25">
      <c r="A9">
        <v>8</v>
      </c>
      <c r="B9" t="s">
        <v>21</v>
      </c>
      <c r="C9" t="s">
        <v>14</v>
      </c>
      <c r="D9">
        <v>102.253207</v>
      </c>
      <c r="E9">
        <v>-3.7901980000000002</v>
      </c>
      <c r="F9" s="5">
        <v>2800</v>
      </c>
      <c r="G9">
        <v>0</v>
      </c>
      <c r="H9">
        <v>0</v>
      </c>
      <c r="I9" s="3">
        <v>1E-3</v>
      </c>
      <c r="J9">
        <f t="shared" si="0"/>
        <v>746</v>
      </c>
      <c r="K9" s="4">
        <f t="shared" si="1"/>
        <v>2800</v>
      </c>
      <c r="L9">
        <v>746</v>
      </c>
      <c r="M9">
        <v>4443</v>
      </c>
    </row>
    <row r="10" spans="1:13" x14ac:dyDescent="0.25">
      <c r="A10">
        <v>9</v>
      </c>
      <c r="B10" t="s">
        <v>22</v>
      </c>
      <c r="C10" t="s">
        <v>14</v>
      </c>
      <c r="D10">
        <v>103.5828587</v>
      </c>
      <c r="E10">
        <v>-1.6091815</v>
      </c>
      <c r="F10" s="2">
        <v>6687</v>
      </c>
      <c r="G10">
        <v>0</v>
      </c>
      <c r="H10">
        <v>0</v>
      </c>
      <c r="I10" s="3">
        <v>1E-3</v>
      </c>
      <c r="J10">
        <f t="shared" si="0"/>
        <v>1150</v>
      </c>
      <c r="K10" s="4">
        <f t="shared" si="1"/>
        <v>6687</v>
      </c>
      <c r="L10">
        <v>1150</v>
      </c>
      <c r="M10">
        <v>7313</v>
      </c>
    </row>
    <row r="11" spans="1:13" x14ac:dyDescent="0.25">
      <c r="A11">
        <v>10</v>
      </c>
      <c r="B11" t="s">
        <v>23</v>
      </c>
      <c r="C11" t="s">
        <v>14</v>
      </c>
      <c r="D11">
        <v>104.0558977</v>
      </c>
      <c r="E11">
        <v>1.1292039</v>
      </c>
      <c r="F11" s="5">
        <v>7700</v>
      </c>
      <c r="G11">
        <v>1</v>
      </c>
      <c r="H11">
        <v>0</v>
      </c>
      <c r="I11" s="3">
        <v>1E-3</v>
      </c>
      <c r="J11">
        <f t="shared" si="0"/>
        <v>1763</v>
      </c>
      <c r="K11" s="4">
        <f t="shared" si="1"/>
        <v>5114</v>
      </c>
      <c r="L11">
        <v>1763</v>
      </c>
      <c r="M11">
        <v>5114</v>
      </c>
    </row>
    <row r="12" spans="1:13" x14ac:dyDescent="0.25">
      <c r="A12">
        <v>11</v>
      </c>
      <c r="B12" t="s">
        <v>24</v>
      </c>
      <c r="C12" t="s">
        <v>14</v>
      </c>
      <c r="D12">
        <v>104.7544829</v>
      </c>
      <c r="E12">
        <v>-2.9755940000000001</v>
      </c>
      <c r="F12" s="2">
        <v>19152</v>
      </c>
      <c r="G12">
        <v>1</v>
      </c>
      <c r="H12">
        <v>1</v>
      </c>
      <c r="I12" s="3">
        <v>1E-3</v>
      </c>
      <c r="J12">
        <f t="shared" si="0"/>
        <v>2412</v>
      </c>
      <c r="K12" s="4">
        <f t="shared" si="1"/>
        <v>12579</v>
      </c>
      <c r="L12">
        <v>2412</v>
      </c>
      <c r="M12">
        <v>12579</v>
      </c>
    </row>
    <row r="13" spans="1:13" x14ac:dyDescent="0.25">
      <c r="A13">
        <v>12</v>
      </c>
      <c r="B13" t="s">
        <v>25</v>
      </c>
      <c r="C13" t="s">
        <v>14</v>
      </c>
      <c r="D13">
        <v>105.26740599999999</v>
      </c>
      <c r="E13">
        <v>-5.4434601000000002</v>
      </c>
      <c r="F13" s="5">
        <v>22400</v>
      </c>
      <c r="G13">
        <v>0</v>
      </c>
      <c r="H13">
        <v>1</v>
      </c>
      <c r="I13" s="3">
        <v>1E-3</v>
      </c>
      <c r="J13">
        <f t="shared" si="0"/>
        <v>1956</v>
      </c>
      <c r="K13" s="4">
        <f t="shared" si="1"/>
        <v>11641</v>
      </c>
      <c r="L13">
        <v>1956</v>
      </c>
      <c r="M13">
        <v>11641</v>
      </c>
    </row>
    <row r="14" spans="1:13" x14ac:dyDescent="0.25">
      <c r="A14">
        <v>13</v>
      </c>
      <c r="B14" t="s">
        <v>26</v>
      </c>
      <c r="C14" t="s">
        <v>14</v>
      </c>
      <c r="D14">
        <v>106.14980679999999</v>
      </c>
      <c r="E14">
        <v>-6.1758652999999999</v>
      </c>
      <c r="F14" s="2">
        <v>7686</v>
      </c>
      <c r="G14">
        <v>0</v>
      </c>
      <c r="H14">
        <v>1</v>
      </c>
      <c r="I14" s="3">
        <v>1E-3</v>
      </c>
      <c r="J14">
        <f t="shared" si="0"/>
        <v>1389</v>
      </c>
      <c r="K14" s="4">
        <f t="shared" si="1"/>
        <v>7686</v>
      </c>
      <c r="L14">
        <v>1389</v>
      </c>
      <c r="M14">
        <v>7820</v>
      </c>
    </row>
    <row r="15" spans="1:13" x14ac:dyDescent="0.25">
      <c r="A15">
        <v>14</v>
      </c>
      <c r="B15" t="s">
        <v>27</v>
      </c>
      <c r="C15" t="s">
        <v>14</v>
      </c>
      <c r="D15">
        <v>106.15707260000001</v>
      </c>
      <c r="E15">
        <v>-2.1489221000000001</v>
      </c>
      <c r="F15" s="5">
        <v>8190</v>
      </c>
      <c r="G15">
        <v>1</v>
      </c>
      <c r="H15">
        <v>0</v>
      </c>
      <c r="I15" s="3">
        <v>1E-3</v>
      </c>
      <c r="J15">
        <f t="shared" si="0"/>
        <v>545</v>
      </c>
      <c r="K15" s="4">
        <f t="shared" si="1"/>
        <v>5717</v>
      </c>
      <c r="L15">
        <v>545</v>
      </c>
      <c r="M15">
        <v>5717</v>
      </c>
    </row>
    <row r="16" spans="1:13" x14ac:dyDescent="0.25">
      <c r="A16">
        <v>15</v>
      </c>
      <c r="B16" t="s">
        <v>28</v>
      </c>
      <c r="C16" t="s">
        <v>29</v>
      </c>
      <c r="D16">
        <v>106.8247514</v>
      </c>
      <c r="E16">
        <v>-6.1667636000000003</v>
      </c>
      <c r="F16" s="2">
        <v>9999999</v>
      </c>
      <c r="G16">
        <v>1</v>
      </c>
      <c r="H16">
        <v>1</v>
      </c>
      <c r="I16" s="3">
        <v>0</v>
      </c>
      <c r="J16">
        <f t="shared" si="0"/>
        <v>-9999999</v>
      </c>
      <c r="K16" s="4">
        <f t="shared" si="1"/>
        <v>495618</v>
      </c>
      <c r="L16">
        <v>-9999999</v>
      </c>
      <c r="M16">
        <v>495618</v>
      </c>
    </row>
    <row r="17" spans="1:13" x14ac:dyDescent="0.25">
      <c r="A17">
        <v>16</v>
      </c>
      <c r="B17" t="s">
        <v>30</v>
      </c>
      <c r="C17" t="s">
        <v>14</v>
      </c>
      <c r="D17">
        <v>107.60927940000001</v>
      </c>
      <c r="E17">
        <v>-6.9143356000000002</v>
      </c>
      <c r="F17" s="5">
        <v>72956</v>
      </c>
      <c r="G17">
        <v>0</v>
      </c>
      <c r="H17">
        <v>1</v>
      </c>
      <c r="I17" s="3">
        <v>1E-3</v>
      </c>
      <c r="J17">
        <f t="shared" si="0"/>
        <v>2649</v>
      </c>
      <c r="K17" s="4">
        <f t="shared" si="1"/>
        <v>21851</v>
      </c>
      <c r="L17">
        <v>2649</v>
      </c>
      <c r="M17">
        <v>21851</v>
      </c>
    </row>
    <row r="18" spans="1:13" x14ac:dyDescent="0.25">
      <c r="A18">
        <v>17</v>
      </c>
      <c r="B18" t="s">
        <v>31</v>
      </c>
      <c r="C18" t="s">
        <v>14</v>
      </c>
      <c r="D18">
        <v>108.22577889999999</v>
      </c>
      <c r="E18">
        <v>-7.3265653999999998</v>
      </c>
      <c r="F18" s="2">
        <v>3990</v>
      </c>
      <c r="G18">
        <v>0</v>
      </c>
      <c r="H18">
        <v>1</v>
      </c>
      <c r="I18" s="3">
        <v>1E-3</v>
      </c>
      <c r="J18">
        <f t="shared" si="0"/>
        <v>608</v>
      </c>
      <c r="K18" s="4">
        <f t="shared" si="1"/>
        <v>3990</v>
      </c>
      <c r="L18">
        <v>608</v>
      </c>
      <c r="M18">
        <v>4978</v>
      </c>
    </row>
    <row r="19" spans="1:13" x14ac:dyDescent="0.25">
      <c r="A19">
        <v>18</v>
      </c>
      <c r="B19" t="s">
        <v>32</v>
      </c>
      <c r="C19" t="s">
        <v>14</v>
      </c>
      <c r="D19">
        <v>108.57218520000001</v>
      </c>
      <c r="E19">
        <v>-6.7189801999999998</v>
      </c>
      <c r="F19" s="5">
        <v>21000</v>
      </c>
      <c r="G19">
        <v>0</v>
      </c>
      <c r="H19">
        <v>1</v>
      </c>
      <c r="I19" s="3">
        <v>1E-3</v>
      </c>
      <c r="J19">
        <f t="shared" si="0"/>
        <v>1142</v>
      </c>
      <c r="K19" s="4">
        <f t="shared" si="1"/>
        <v>6465</v>
      </c>
      <c r="L19">
        <v>1142</v>
      </c>
      <c r="M19">
        <v>6465</v>
      </c>
    </row>
    <row r="20" spans="1:13" x14ac:dyDescent="0.25">
      <c r="A20">
        <v>19</v>
      </c>
      <c r="B20" t="s">
        <v>33</v>
      </c>
      <c r="C20" t="s">
        <v>14</v>
      </c>
      <c r="D20">
        <v>109.1288435</v>
      </c>
      <c r="E20">
        <v>-6.8679807999999998</v>
      </c>
      <c r="F20" s="2">
        <v>6729</v>
      </c>
      <c r="G20">
        <v>0</v>
      </c>
      <c r="H20">
        <v>1</v>
      </c>
      <c r="I20" s="3">
        <v>1E-3</v>
      </c>
      <c r="J20">
        <f t="shared" si="0"/>
        <v>947</v>
      </c>
      <c r="K20" s="4">
        <f t="shared" si="1"/>
        <v>5741</v>
      </c>
      <c r="L20">
        <v>947</v>
      </c>
      <c r="M20">
        <v>5741</v>
      </c>
    </row>
    <row r="21" spans="1:13" x14ac:dyDescent="0.25">
      <c r="A21">
        <v>20</v>
      </c>
      <c r="B21" t="s">
        <v>34</v>
      </c>
      <c r="C21" t="s">
        <v>14</v>
      </c>
      <c r="D21">
        <v>109.2379672</v>
      </c>
      <c r="E21">
        <v>-7.4222463000000003</v>
      </c>
      <c r="F21" s="5">
        <v>1680</v>
      </c>
      <c r="G21">
        <v>0</v>
      </c>
      <c r="H21">
        <v>1</v>
      </c>
      <c r="I21" s="3">
        <v>1E-3</v>
      </c>
      <c r="J21">
        <f t="shared" si="0"/>
        <v>688</v>
      </c>
      <c r="K21" s="4">
        <f t="shared" si="1"/>
        <v>1680</v>
      </c>
      <c r="L21">
        <v>688</v>
      </c>
      <c r="M21">
        <v>7020</v>
      </c>
    </row>
    <row r="22" spans="1:13" x14ac:dyDescent="0.25">
      <c r="A22">
        <v>21</v>
      </c>
      <c r="B22" t="s">
        <v>35</v>
      </c>
      <c r="C22" t="s">
        <v>14</v>
      </c>
      <c r="D22">
        <v>109.35379</v>
      </c>
      <c r="E22">
        <v>-5.9941000000000001E-2</v>
      </c>
      <c r="F22" s="2">
        <v>22008</v>
      </c>
      <c r="G22">
        <v>1</v>
      </c>
      <c r="H22">
        <v>0</v>
      </c>
      <c r="I22" s="3">
        <v>1E-3</v>
      </c>
      <c r="J22">
        <f t="shared" si="0"/>
        <v>1770</v>
      </c>
      <c r="K22" s="4">
        <f t="shared" si="1"/>
        <v>6447</v>
      </c>
      <c r="L22">
        <v>1770</v>
      </c>
      <c r="M22">
        <v>6447</v>
      </c>
    </row>
    <row r="23" spans="1:13" x14ac:dyDescent="0.25">
      <c r="A23">
        <v>22</v>
      </c>
      <c r="B23" t="s">
        <v>36</v>
      </c>
      <c r="C23" t="s">
        <v>14</v>
      </c>
      <c r="D23">
        <v>110.36593790000001</v>
      </c>
      <c r="E23">
        <v>-7.8018115000000003</v>
      </c>
      <c r="F23" s="5">
        <v>17078</v>
      </c>
      <c r="G23">
        <v>0</v>
      </c>
      <c r="H23">
        <v>1</v>
      </c>
      <c r="I23" s="3">
        <v>1E-3</v>
      </c>
      <c r="J23">
        <f t="shared" si="0"/>
        <v>1492</v>
      </c>
      <c r="K23" s="4">
        <f t="shared" si="1"/>
        <v>9606</v>
      </c>
      <c r="L23">
        <v>1492</v>
      </c>
      <c r="M23">
        <v>9606</v>
      </c>
    </row>
    <row r="24" spans="1:13" x14ac:dyDescent="0.25">
      <c r="A24">
        <v>23</v>
      </c>
      <c r="B24" t="s">
        <v>37</v>
      </c>
      <c r="C24" t="s">
        <v>14</v>
      </c>
      <c r="D24">
        <v>110.4226331</v>
      </c>
      <c r="E24">
        <v>-6.9946758000000004</v>
      </c>
      <c r="F24" s="2">
        <v>57003</v>
      </c>
      <c r="G24">
        <v>1</v>
      </c>
      <c r="H24">
        <v>1</v>
      </c>
      <c r="I24" s="3">
        <v>1E-3</v>
      </c>
      <c r="J24">
        <f t="shared" si="0"/>
        <v>2418</v>
      </c>
      <c r="K24" s="4">
        <f t="shared" si="1"/>
        <v>12950</v>
      </c>
      <c r="L24">
        <v>2418</v>
      </c>
      <c r="M24">
        <v>12950</v>
      </c>
    </row>
    <row r="25" spans="1:13" x14ac:dyDescent="0.25">
      <c r="A25">
        <v>24</v>
      </c>
      <c r="B25" t="s">
        <v>38</v>
      </c>
      <c r="C25" t="s">
        <v>14</v>
      </c>
      <c r="D25">
        <v>110.8295009</v>
      </c>
      <c r="E25">
        <v>-7.5708804000000001</v>
      </c>
      <c r="F25" s="5">
        <v>18900</v>
      </c>
      <c r="G25">
        <v>0</v>
      </c>
      <c r="H25">
        <v>1</v>
      </c>
      <c r="I25" s="3">
        <v>1E-3</v>
      </c>
      <c r="J25">
        <f t="shared" si="0"/>
        <v>978</v>
      </c>
      <c r="K25" s="4">
        <f t="shared" si="1"/>
        <v>11090</v>
      </c>
      <c r="L25">
        <v>978</v>
      </c>
      <c r="M25">
        <v>11090</v>
      </c>
    </row>
    <row r="26" spans="1:13" x14ac:dyDescent="0.25">
      <c r="A26">
        <v>25</v>
      </c>
      <c r="B26" t="s">
        <v>39</v>
      </c>
      <c r="C26" t="s">
        <v>14</v>
      </c>
      <c r="D26">
        <v>112.0138795</v>
      </c>
      <c r="E26">
        <v>-7.8141708000000003</v>
      </c>
      <c r="F26" s="2">
        <v>5250</v>
      </c>
      <c r="G26">
        <v>0</v>
      </c>
      <c r="H26">
        <v>1</v>
      </c>
      <c r="I26" s="3">
        <v>1E-3</v>
      </c>
      <c r="J26">
        <f t="shared" si="0"/>
        <v>1315</v>
      </c>
      <c r="K26" s="4">
        <f t="shared" si="1"/>
        <v>5250</v>
      </c>
      <c r="L26">
        <v>1315</v>
      </c>
      <c r="M26">
        <v>11026</v>
      </c>
    </row>
    <row r="27" spans="1:13" x14ac:dyDescent="0.25">
      <c r="A27">
        <v>26</v>
      </c>
      <c r="B27" t="s">
        <v>40</v>
      </c>
      <c r="C27" t="s">
        <v>14</v>
      </c>
      <c r="D27">
        <v>112.6314473</v>
      </c>
      <c r="E27">
        <v>-7.9816267999999999</v>
      </c>
      <c r="F27" s="5">
        <v>3612</v>
      </c>
      <c r="G27">
        <v>0</v>
      </c>
      <c r="H27">
        <v>1</v>
      </c>
      <c r="I27" s="3">
        <v>1E-3</v>
      </c>
      <c r="J27">
        <f t="shared" si="0"/>
        <v>914</v>
      </c>
      <c r="K27" s="4">
        <f t="shared" si="1"/>
        <v>3612</v>
      </c>
      <c r="L27">
        <v>914</v>
      </c>
      <c r="M27">
        <v>4500</v>
      </c>
    </row>
    <row r="28" spans="1:13" x14ac:dyDescent="0.25">
      <c r="A28">
        <v>27</v>
      </c>
      <c r="B28" t="s">
        <v>41</v>
      </c>
      <c r="C28" t="s">
        <v>14</v>
      </c>
      <c r="D28">
        <v>112.7377473</v>
      </c>
      <c r="E28">
        <v>-7.2441902999999996</v>
      </c>
      <c r="F28" s="2">
        <v>20300</v>
      </c>
      <c r="G28">
        <v>1</v>
      </c>
      <c r="H28">
        <v>1</v>
      </c>
      <c r="I28" s="3">
        <v>1E-3</v>
      </c>
      <c r="J28">
        <f t="shared" si="0"/>
        <v>3957</v>
      </c>
      <c r="K28" s="4">
        <f t="shared" si="1"/>
        <v>17758</v>
      </c>
      <c r="L28">
        <v>3957</v>
      </c>
      <c r="M28">
        <v>17758</v>
      </c>
    </row>
    <row r="29" spans="1:13" x14ac:dyDescent="0.25">
      <c r="A29">
        <v>28</v>
      </c>
      <c r="B29" t="s">
        <v>42</v>
      </c>
      <c r="C29" t="s">
        <v>14</v>
      </c>
      <c r="D29">
        <v>113.6793971</v>
      </c>
      <c r="E29">
        <v>-8.1782815000000006</v>
      </c>
      <c r="F29" s="5">
        <v>13415</v>
      </c>
      <c r="G29">
        <v>0</v>
      </c>
      <c r="H29">
        <v>1</v>
      </c>
      <c r="I29" s="3">
        <v>1E-3</v>
      </c>
      <c r="J29">
        <f t="shared" si="0"/>
        <v>944</v>
      </c>
      <c r="K29" s="4">
        <f t="shared" si="1"/>
        <v>13208</v>
      </c>
      <c r="L29">
        <v>944</v>
      </c>
      <c r="M29">
        <v>13208</v>
      </c>
    </row>
    <row r="30" spans="1:13" x14ac:dyDescent="0.25">
      <c r="A30">
        <v>29</v>
      </c>
      <c r="B30" t="s">
        <v>43</v>
      </c>
      <c r="C30" t="s">
        <v>14</v>
      </c>
      <c r="D30">
        <v>113.925826</v>
      </c>
      <c r="E30">
        <v>-2.2136980999999998</v>
      </c>
      <c r="F30" s="2">
        <v>2520</v>
      </c>
      <c r="G30">
        <v>0</v>
      </c>
      <c r="H30">
        <v>0</v>
      </c>
      <c r="I30" s="3">
        <v>1E-3</v>
      </c>
      <c r="J30">
        <f t="shared" si="0"/>
        <v>1823</v>
      </c>
      <c r="K30" s="4">
        <f t="shared" si="1"/>
        <v>2520</v>
      </c>
      <c r="L30">
        <v>1823</v>
      </c>
      <c r="M30">
        <v>5712</v>
      </c>
    </row>
    <row r="31" spans="1:13" x14ac:dyDescent="0.25">
      <c r="A31">
        <v>30</v>
      </c>
      <c r="B31" t="s">
        <v>44</v>
      </c>
      <c r="C31" t="s">
        <v>14</v>
      </c>
      <c r="D31">
        <v>114.5918511</v>
      </c>
      <c r="E31">
        <v>-3.3236477999999998</v>
      </c>
      <c r="F31" s="5">
        <v>6888</v>
      </c>
      <c r="G31">
        <v>1</v>
      </c>
      <c r="H31">
        <v>0</v>
      </c>
      <c r="I31" s="3">
        <v>1E-3</v>
      </c>
      <c r="J31">
        <f t="shared" si="0"/>
        <v>1141</v>
      </c>
      <c r="K31" s="4">
        <f t="shared" si="1"/>
        <v>6888</v>
      </c>
      <c r="L31">
        <v>1141</v>
      </c>
      <c r="M31">
        <v>7366</v>
      </c>
    </row>
    <row r="32" spans="1:13" x14ac:dyDescent="0.25">
      <c r="A32">
        <v>31</v>
      </c>
      <c r="B32" t="s">
        <v>45</v>
      </c>
      <c r="C32" t="s">
        <v>14</v>
      </c>
      <c r="D32">
        <v>115.22278300000001</v>
      </c>
      <c r="E32">
        <v>-8.6683053999999995</v>
      </c>
      <c r="F32" s="2">
        <v>26049</v>
      </c>
      <c r="G32">
        <v>0</v>
      </c>
      <c r="H32">
        <v>0</v>
      </c>
      <c r="I32" s="3">
        <v>1E-3</v>
      </c>
      <c r="J32">
        <f t="shared" si="0"/>
        <v>2928</v>
      </c>
      <c r="K32" s="4">
        <f t="shared" si="1"/>
        <v>8510</v>
      </c>
      <c r="L32">
        <v>2928</v>
      </c>
      <c r="M32">
        <v>8510</v>
      </c>
    </row>
    <row r="33" spans="1:13" x14ac:dyDescent="0.25">
      <c r="A33">
        <v>32</v>
      </c>
      <c r="B33" t="s">
        <v>46</v>
      </c>
      <c r="C33" t="s">
        <v>14</v>
      </c>
      <c r="D33">
        <v>116.102498</v>
      </c>
      <c r="E33">
        <v>-8.5808169999999997</v>
      </c>
      <c r="F33" s="5">
        <v>3080</v>
      </c>
      <c r="G33">
        <v>0</v>
      </c>
      <c r="H33">
        <v>0</v>
      </c>
      <c r="I33" s="3">
        <v>1E-3</v>
      </c>
      <c r="J33">
        <f t="shared" si="0"/>
        <v>1291</v>
      </c>
      <c r="K33" s="4">
        <f t="shared" si="1"/>
        <v>3080</v>
      </c>
      <c r="L33">
        <v>1291</v>
      </c>
      <c r="M33">
        <v>4030</v>
      </c>
    </row>
    <row r="34" spans="1:13" x14ac:dyDescent="0.25">
      <c r="A34">
        <v>33</v>
      </c>
      <c r="B34" t="s">
        <v>47</v>
      </c>
      <c r="C34" t="s">
        <v>14</v>
      </c>
      <c r="D34">
        <v>116.8291272</v>
      </c>
      <c r="E34">
        <v>-1.277385</v>
      </c>
      <c r="F34" s="2">
        <v>18161</v>
      </c>
      <c r="G34">
        <v>1</v>
      </c>
      <c r="H34">
        <v>0</v>
      </c>
      <c r="I34" s="3">
        <v>1E-3</v>
      </c>
      <c r="J34">
        <f t="shared" si="0"/>
        <v>948</v>
      </c>
      <c r="K34" s="4">
        <f t="shared" si="1"/>
        <v>4907</v>
      </c>
      <c r="L34">
        <v>948</v>
      </c>
      <c r="M34">
        <v>4907</v>
      </c>
    </row>
    <row r="35" spans="1:13" x14ac:dyDescent="0.25">
      <c r="A35">
        <v>34</v>
      </c>
      <c r="B35" t="s">
        <v>48</v>
      </c>
      <c r="C35" t="s">
        <v>14</v>
      </c>
      <c r="D35">
        <v>117.13805670000001</v>
      </c>
      <c r="E35">
        <v>-0.50089130000000004</v>
      </c>
      <c r="F35" s="5">
        <v>15246</v>
      </c>
      <c r="G35">
        <v>1</v>
      </c>
      <c r="H35">
        <v>0</v>
      </c>
      <c r="I35" s="3">
        <v>1E-3</v>
      </c>
      <c r="J35">
        <f t="shared" si="0"/>
        <v>1512</v>
      </c>
      <c r="K35" s="4">
        <f t="shared" si="1"/>
        <v>5607</v>
      </c>
      <c r="L35">
        <v>1512</v>
      </c>
      <c r="M35">
        <v>5607</v>
      </c>
    </row>
    <row r="36" spans="1:13" x14ac:dyDescent="0.25">
      <c r="A36">
        <v>35</v>
      </c>
      <c r="B36" t="s">
        <v>49</v>
      </c>
      <c r="C36" t="s">
        <v>14</v>
      </c>
      <c r="D36">
        <v>117.5750747</v>
      </c>
      <c r="E36">
        <v>3.3216291</v>
      </c>
      <c r="F36" s="2">
        <v>1092</v>
      </c>
      <c r="G36">
        <v>0</v>
      </c>
      <c r="H36">
        <v>0</v>
      </c>
      <c r="I36" s="3">
        <v>1E-3</v>
      </c>
      <c r="J36">
        <f t="shared" si="0"/>
        <v>421</v>
      </c>
      <c r="K36" s="4">
        <f t="shared" si="1"/>
        <v>1092</v>
      </c>
      <c r="L36">
        <v>421</v>
      </c>
      <c r="M36">
        <v>1278</v>
      </c>
    </row>
    <row r="37" spans="1:13" x14ac:dyDescent="0.25">
      <c r="A37">
        <v>36</v>
      </c>
      <c r="B37" t="s">
        <v>50</v>
      </c>
      <c r="C37" t="s">
        <v>14</v>
      </c>
      <c r="D37">
        <v>118.8895996</v>
      </c>
      <c r="E37">
        <v>-2.6778004000000002</v>
      </c>
      <c r="F37" s="5">
        <v>1120</v>
      </c>
      <c r="G37">
        <v>0</v>
      </c>
      <c r="H37">
        <v>0</v>
      </c>
      <c r="I37" s="3">
        <v>1E-3</v>
      </c>
      <c r="J37">
        <f t="shared" si="0"/>
        <v>414</v>
      </c>
      <c r="K37" s="4">
        <f t="shared" si="1"/>
        <v>1120</v>
      </c>
      <c r="L37">
        <v>414</v>
      </c>
      <c r="M37">
        <v>2130</v>
      </c>
    </row>
    <row r="38" spans="1:13" x14ac:dyDescent="0.25">
      <c r="A38">
        <v>37</v>
      </c>
      <c r="B38" t="s">
        <v>51</v>
      </c>
      <c r="C38" t="s">
        <v>14</v>
      </c>
      <c r="D38">
        <v>119.4141384</v>
      </c>
      <c r="E38">
        <v>-5.1341615999999997</v>
      </c>
      <c r="F38" s="2">
        <v>21000</v>
      </c>
      <c r="G38">
        <v>1</v>
      </c>
      <c r="H38">
        <v>0</v>
      </c>
      <c r="I38" s="3">
        <v>1E-3</v>
      </c>
      <c r="J38">
        <f t="shared" si="0"/>
        <v>2224</v>
      </c>
      <c r="K38" s="4">
        <f t="shared" si="1"/>
        <v>13867</v>
      </c>
      <c r="L38">
        <v>2224</v>
      </c>
      <c r="M38">
        <v>13867</v>
      </c>
    </row>
    <row r="39" spans="1:13" x14ac:dyDescent="0.25">
      <c r="A39">
        <v>38</v>
      </c>
      <c r="B39" t="s">
        <v>52</v>
      </c>
      <c r="C39" t="s">
        <v>14</v>
      </c>
      <c r="D39">
        <v>119.870193</v>
      </c>
      <c r="E39">
        <v>-0.88916890000000004</v>
      </c>
      <c r="F39" s="5">
        <v>2310</v>
      </c>
      <c r="G39">
        <v>1</v>
      </c>
      <c r="H39">
        <v>0</v>
      </c>
      <c r="I39" s="3">
        <v>1E-3</v>
      </c>
      <c r="J39">
        <f t="shared" si="0"/>
        <v>805</v>
      </c>
      <c r="K39" s="4">
        <f t="shared" si="1"/>
        <v>2310</v>
      </c>
      <c r="L39">
        <v>805</v>
      </c>
      <c r="M39">
        <v>3055</v>
      </c>
    </row>
    <row r="40" spans="1:13" x14ac:dyDescent="0.25">
      <c r="A40">
        <v>39</v>
      </c>
      <c r="B40" t="s">
        <v>53</v>
      </c>
      <c r="C40" t="s">
        <v>14</v>
      </c>
      <c r="D40">
        <v>122.55077129999999</v>
      </c>
      <c r="E40">
        <v>-3.9651584</v>
      </c>
      <c r="F40" s="2">
        <v>2072</v>
      </c>
      <c r="G40">
        <v>1</v>
      </c>
      <c r="H40">
        <v>0</v>
      </c>
      <c r="I40" s="3">
        <v>1E-3</v>
      </c>
      <c r="J40">
        <f t="shared" si="0"/>
        <v>728</v>
      </c>
      <c r="K40" s="4">
        <f t="shared" si="1"/>
        <v>2072</v>
      </c>
      <c r="L40">
        <v>728</v>
      </c>
      <c r="M40">
        <v>11026</v>
      </c>
    </row>
    <row r="41" spans="1:13" x14ac:dyDescent="0.25">
      <c r="A41">
        <v>40</v>
      </c>
      <c r="B41" t="s">
        <v>54</v>
      </c>
      <c r="C41" t="s">
        <v>14</v>
      </c>
      <c r="D41">
        <v>123.077416</v>
      </c>
      <c r="E41">
        <v>0.53537619999999997</v>
      </c>
      <c r="F41" s="5">
        <v>3150</v>
      </c>
      <c r="G41">
        <v>0</v>
      </c>
      <c r="H41">
        <v>0</v>
      </c>
      <c r="I41" s="3">
        <v>1E-3</v>
      </c>
      <c r="J41">
        <f t="shared" si="0"/>
        <v>330</v>
      </c>
      <c r="K41" s="4">
        <f t="shared" si="1"/>
        <v>2397</v>
      </c>
      <c r="L41">
        <v>330</v>
      </c>
      <c r="M41">
        <v>2397</v>
      </c>
    </row>
    <row r="42" spans="1:13" x14ac:dyDescent="0.25">
      <c r="A42">
        <v>41</v>
      </c>
      <c r="B42" t="s">
        <v>55</v>
      </c>
      <c r="C42" t="s">
        <v>14</v>
      </c>
      <c r="D42">
        <v>123.60592010000001</v>
      </c>
      <c r="E42">
        <v>-10.170941300000001</v>
      </c>
      <c r="F42" s="2">
        <v>3625</v>
      </c>
      <c r="G42">
        <v>1</v>
      </c>
      <c r="H42">
        <v>0</v>
      </c>
      <c r="I42" s="3">
        <v>1E-3</v>
      </c>
      <c r="J42">
        <f t="shared" si="0"/>
        <v>1074</v>
      </c>
      <c r="K42" s="4">
        <f t="shared" si="1"/>
        <v>3625</v>
      </c>
      <c r="L42">
        <v>1074</v>
      </c>
      <c r="M42">
        <v>5140</v>
      </c>
    </row>
    <row r="43" spans="1:13" x14ac:dyDescent="0.25">
      <c r="A43">
        <v>42</v>
      </c>
      <c r="B43" t="s">
        <v>56</v>
      </c>
      <c r="C43" t="s">
        <v>14</v>
      </c>
      <c r="D43">
        <v>124.8428007</v>
      </c>
      <c r="E43">
        <v>1.4677089000000001</v>
      </c>
      <c r="F43" s="5">
        <v>17254</v>
      </c>
      <c r="G43">
        <v>1</v>
      </c>
      <c r="H43">
        <v>0</v>
      </c>
      <c r="I43" s="3">
        <v>1E-3</v>
      </c>
      <c r="J43">
        <f t="shared" si="0"/>
        <v>983</v>
      </c>
      <c r="K43" s="4">
        <f t="shared" si="1"/>
        <v>6020</v>
      </c>
      <c r="L43">
        <v>983</v>
      </c>
      <c r="M43">
        <v>6020</v>
      </c>
    </row>
    <row r="44" spans="1:13" x14ac:dyDescent="0.25">
      <c r="A44">
        <v>43</v>
      </c>
      <c r="B44" t="s">
        <v>57</v>
      </c>
      <c r="C44" t="s">
        <v>14</v>
      </c>
      <c r="D44">
        <v>127.3807226</v>
      </c>
      <c r="E44">
        <v>0.7871245</v>
      </c>
      <c r="F44" s="2">
        <v>7720</v>
      </c>
      <c r="G44">
        <v>1</v>
      </c>
      <c r="H44">
        <v>0</v>
      </c>
      <c r="I44" s="3">
        <v>1E-3</v>
      </c>
      <c r="J44">
        <f t="shared" si="0"/>
        <v>362</v>
      </c>
      <c r="K44" s="4">
        <f t="shared" si="1"/>
        <v>1944</v>
      </c>
      <c r="L44">
        <v>362</v>
      </c>
      <c r="M44">
        <v>1944</v>
      </c>
    </row>
    <row r="45" spans="1:13" x14ac:dyDescent="0.25">
      <c r="A45">
        <v>44</v>
      </c>
      <c r="B45" t="s">
        <v>58</v>
      </c>
      <c r="C45" t="s">
        <v>14</v>
      </c>
      <c r="D45">
        <v>128.18432179999999</v>
      </c>
      <c r="E45">
        <v>-3.6947983</v>
      </c>
      <c r="F45" s="5">
        <v>2175</v>
      </c>
      <c r="G45">
        <v>1</v>
      </c>
      <c r="H45">
        <v>0</v>
      </c>
      <c r="I45" s="3">
        <v>1E-3</v>
      </c>
      <c r="J45">
        <f t="shared" si="0"/>
        <v>478</v>
      </c>
      <c r="K45" s="4">
        <f t="shared" si="1"/>
        <v>2175</v>
      </c>
      <c r="L45">
        <v>478</v>
      </c>
      <c r="M45">
        <v>3464</v>
      </c>
    </row>
    <row r="46" spans="1:13" x14ac:dyDescent="0.25">
      <c r="A46">
        <v>45</v>
      </c>
      <c r="B46" t="s">
        <v>59</v>
      </c>
      <c r="C46" t="s">
        <v>14</v>
      </c>
      <c r="D46">
        <v>134.07562999999999</v>
      </c>
      <c r="E46">
        <v>-0.86557390000000001</v>
      </c>
      <c r="F46" s="2">
        <v>490</v>
      </c>
      <c r="G46">
        <v>1</v>
      </c>
      <c r="H46">
        <v>0</v>
      </c>
      <c r="I46" s="3">
        <v>1E-3</v>
      </c>
      <c r="J46">
        <f t="shared" si="0"/>
        <v>443</v>
      </c>
      <c r="K46" s="4">
        <f t="shared" si="1"/>
        <v>490</v>
      </c>
      <c r="L46">
        <v>443</v>
      </c>
      <c r="M46">
        <v>1804</v>
      </c>
    </row>
    <row r="47" spans="1:13" x14ac:dyDescent="0.25">
      <c r="A47">
        <v>46</v>
      </c>
      <c r="B47" t="s">
        <v>60</v>
      </c>
      <c r="C47" t="s">
        <v>14</v>
      </c>
      <c r="D47">
        <v>140.70580419999999</v>
      </c>
      <c r="E47">
        <v>-2.5390505000000001</v>
      </c>
      <c r="F47" s="5">
        <v>18018</v>
      </c>
      <c r="G47">
        <v>1</v>
      </c>
      <c r="H47">
        <v>0</v>
      </c>
      <c r="I47" s="3">
        <v>1E-3</v>
      </c>
      <c r="J47">
        <f t="shared" si="0"/>
        <v>1652</v>
      </c>
      <c r="K47" s="4">
        <f t="shared" si="1"/>
        <v>9346</v>
      </c>
      <c r="L47">
        <v>1652</v>
      </c>
      <c r="M47">
        <v>9346</v>
      </c>
    </row>
  </sheetData>
  <pageMargins left="0.7" right="0.7" top="0.75" bottom="0.75" header="0.51180555555555496" footer="0.51180555555555496"/>
  <pageSetup firstPageNumber="0" orientation="portrait" horizontalDpi="300" verticalDpi="30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85"/>
  <sheetViews>
    <sheetView topLeftCell="A72" zoomScaleNormal="100" workbookViewId="0">
      <selection activeCell="D85" sqref="D85"/>
    </sheetView>
  </sheetViews>
  <sheetFormatPr defaultColWidth="8.85546875" defaultRowHeight="15" x14ac:dyDescent="0.25"/>
  <cols>
    <col min="1" max="1" width="4.85546875" customWidth="1"/>
    <col min="2" max="2" width="26.140625" customWidth="1"/>
    <col min="3" max="3" width="7.28515625" customWidth="1"/>
    <col min="4" max="4" width="75" customWidth="1"/>
    <col min="5" max="5" width="65" customWidth="1"/>
    <col min="6" max="6" width="7.28515625" hidden="1" customWidth="1"/>
    <col min="7" max="7" width="0.140625" hidden="1" customWidth="1"/>
    <col min="8" max="8" width="5" customWidth="1"/>
    <col min="9" max="9" width="10.28515625" hidden="1" customWidth="1"/>
    <col min="10" max="10" width="14" hidden="1" customWidth="1"/>
    <col min="11" max="11" width="7.5703125" customWidth="1"/>
    <col min="12" max="12" width="11" hidden="1" customWidth="1"/>
    <col min="13" max="13" width="11.42578125" hidden="1" customWidth="1"/>
    <col min="15" max="15" width="9.85546875" hidden="1" customWidth="1"/>
    <col min="16" max="16" width="7.140625" customWidth="1"/>
    <col min="17" max="17" width="7.140625" hidden="1" customWidth="1"/>
    <col min="18" max="18" width="6.5703125" customWidth="1"/>
    <col min="19" max="19" width="11.28515625" customWidth="1"/>
    <col min="1024" max="1024" width="11.5703125" customWidth="1"/>
  </cols>
  <sheetData>
    <row r="1" spans="1:18" x14ac:dyDescent="0.25">
      <c r="A1" s="1" t="s">
        <v>0</v>
      </c>
      <c r="B1" s="1" t="s">
        <v>1</v>
      </c>
      <c r="C1" s="1" t="s">
        <v>2</v>
      </c>
      <c r="D1" s="1" t="s">
        <v>61</v>
      </c>
      <c r="E1" s="1" t="s">
        <v>62</v>
      </c>
      <c r="F1" s="1" t="s">
        <v>63</v>
      </c>
      <c r="G1" s="1" t="s">
        <v>64</v>
      </c>
      <c r="H1" s="1" t="s">
        <v>65</v>
      </c>
      <c r="I1" s="1" t="s">
        <v>66</v>
      </c>
      <c r="J1" s="1" t="s">
        <v>67</v>
      </c>
      <c r="K1" s="1" t="s">
        <v>68</v>
      </c>
      <c r="L1" s="1" t="s">
        <v>69</v>
      </c>
      <c r="M1" s="1" t="s">
        <v>70</v>
      </c>
      <c r="N1" s="1" t="s">
        <v>71</v>
      </c>
      <c r="O1" s="1" t="s">
        <v>72</v>
      </c>
      <c r="P1" s="1" t="s">
        <v>73</v>
      </c>
      <c r="Q1" s="1" t="s">
        <v>74</v>
      </c>
      <c r="R1" s="1" t="s">
        <v>75</v>
      </c>
    </row>
    <row r="2" spans="1:18" x14ac:dyDescent="0.25">
      <c r="A2">
        <v>1</v>
      </c>
      <c r="B2" t="s">
        <v>76</v>
      </c>
      <c r="C2" t="s">
        <v>77</v>
      </c>
      <c r="D2" t="s">
        <v>78</v>
      </c>
      <c r="E2" t="s">
        <v>79</v>
      </c>
      <c r="F2">
        <v>1000</v>
      </c>
      <c r="G2">
        <v>3</v>
      </c>
      <c r="H2">
        <f>Table3[[#This Row],[Q (CT)]]*Table3[[#This Row],[CON]]</f>
        <v>3000</v>
      </c>
      <c r="I2" s="6">
        <f>Table3[[#This Row],[varct Rp]]/Table3[[#This Row],[CON]]</f>
        <v>12000</v>
      </c>
      <c r="J2" s="6">
        <v>12000000</v>
      </c>
      <c r="K2" s="7">
        <f>Table3[[#This Row],[varq Rp]]/1000</f>
        <v>12</v>
      </c>
      <c r="L2" s="7">
        <f>Table3[[#This Row],[vardct Rp]]/Table3[[#This Row],[CON]]</f>
        <v>86</v>
      </c>
      <c r="M2" s="6">
        <v>86000</v>
      </c>
      <c r="N2" s="7">
        <f>Table3[[#This Row],[vardq Rp]]/1000</f>
        <v>8.5999999999999993E-2</v>
      </c>
      <c r="O2" s="6">
        <v>10</v>
      </c>
      <c r="P2" s="7">
        <f>Table3[[#This Row],[vard Rp]]/1000</f>
        <v>0.01</v>
      </c>
      <c r="Q2" s="6">
        <v>10</v>
      </c>
      <c r="R2" s="7">
        <f>Table3[[#This Row],[fix Rp]]/1000</f>
        <v>0.01</v>
      </c>
    </row>
    <row r="3" spans="1:18" x14ac:dyDescent="0.25">
      <c r="A3">
        <v>2</v>
      </c>
      <c r="B3" t="s">
        <v>80</v>
      </c>
      <c r="C3" t="s">
        <v>77</v>
      </c>
      <c r="D3" t="s">
        <v>78</v>
      </c>
      <c r="E3" t="s">
        <v>81</v>
      </c>
      <c r="F3">
        <v>1000</v>
      </c>
      <c r="G3">
        <v>3</v>
      </c>
      <c r="H3">
        <f>Table3[[#This Row],[Q (CT)]]*Table3[[#This Row],[CON]]</f>
        <v>3000</v>
      </c>
      <c r="I3" s="6">
        <f>Table3[[#This Row],[varct Rp]]/Table3[[#This Row],[CON]]</f>
        <v>12000</v>
      </c>
      <c r="J3" s="6">
        <v>12000000</v>
      </c>
      <c r="K3" s="7">
        <f>Table3[[#This Row],[varq Rp]]/1000</f>
        <v>12</v>
      </c>
      <c r="L3" s="7">
        <f>Table3[[#This Row],[vardct Rp]]/Table3[[#This Row],[CON]]</f>
        <v>86</v>
      </c>
      <c r="M3" s="6">
        <v>86000</v>
      </c>
      <c r="N3" s="7">
        <f>Table3[[#This Row],[vardq Rp]]/1000</f>
        <v>8.5999999999999993E-2</v>
      </c>
      <c r="O3" s="6">
        <v>10</v>
      </c>
      <c r="P3" s="7">
        <f>Table3[[#This Row],[vard Rp]]/1000</f>
        <v>0.01</v>
      </c>
      <c r="Q3" s="6">
        <v>10</v>
      </c>
      <c r="R3" s="7">
        <f>Table3[[#This Row],[fix Rp]]/1000</f>
        <v>0.01</v>
      </c>
    </row>
    <row r="4" spans="1:18" x14ac:dyDescent="0.25">
      <c r="A4">
        <v>3</v>
      </c>
      <c r="B4" t="s">
        <v>82</v>
      </c>
      <c r="C4" t="s">
        <v>77</v>
      </c>
      <c r="D4" t="s">
        <v>78</v>
      </c>
      <c r="E4" t="s">
        <v>81</v>
      </c>
      <c r="F4">
        <v>1000</v>
      </c>
      <c r="G4">
        <v>3</v>
      </c>
      <c r="H4">
        <f>Table3[[#This Row],[Q (CT)]]*Table3[[#This Row],[CON]]</f>
        <v>3000</v>
      </c>
      <c r="I4" s="6">
        <f>Table3[[#This Row],[varct Rp]]/Table3[[#This Row],[CON]]</f>
        <v>12000</v>
      </c>
      <c r="J4" s="6">
        <v>12000000</v>
      </c>
      <c r="K4" s="7">
        <f>Table3[[#This Row],[varq Rp]]/1000</f>
        <v>12</v>
      </c>
      <c r="L4" s="7">
        <f>Table3[[#This Row],[vardct Rp]]/Table3[[#This Row],[CON]]</f>
        <v>86</v>
      </c>
      <c r="M4" s="6">
        <v>86000</v>
      </c>
      <c r="N4" s="7">
        <f>Table3[[#This Row],[vardq Rp]]/1000</f>
        <v>8.5999999999999993E-2</v>
      </c>
      <c r="O4" s="6">
        <v>10</v>
      </c>
      <c r="P4" s="7">
        <f>Table3[[#This Row],[vard Rp]]/1000</f>
        <v>0.01</v>
      </c>
      <c r="Q4" s="6">
        <v>10</v>
      </c>
      <c r="R4" s="7">
        <f>Table3[[#This Row],[fix Rp]]/1000</f>
        <v>0.01</v>
      </c>
    </row>
    <row r="5" spans="1:18" x14ac:dyDescent="0.25">
      <c r="A5">
        <v>4</v>
      </c>
      <c r="B5" t="s">
        <v>83</v>
      </c>
      <c r="C5" t="s">
        <v>77</v>
      </c>
      <c r="D5" t="s">
        <v>84</v>
      </c>
      <c r="E5" t="s">
        <v>85</v>
      </c>
      <c r="F5">
        <v>1000</v>
      </c>
      <c r="G5">
        <v>3</v>
      </c>
      <c r="H5">
        <f>Table3[[#This Row],[Q (CT)]]*Table3[[#This Row],[CON]]</f>
        <v>3000</v>
      </c>
      <c r="I5" s="6">
        <f>Table3[[#This Row],[varct Rp]]/Table3[[#This Row],[CON]]</f>
        <v>12000</v>
      </c>
      <c r="J5" s="6">
        <v>12000000</v>
      </c>
      <c r="K5" s="7">
        <f>Table3[[#This Row],[varq Rp]]/1000</f>
        <v>12</v>
      </c>
      <c r="L5" s="7">
        <f>Table3[[#This Row],[vardct Rp]]/Table3[[#This Row],[CON]]</f>
        <v>86</v>
      </c>
      <c r="M5" s="6">
        <v>86000</v>
      </c>
      <c r="N5" s="7">
        <f>Table3[[#This Row],[vardq Rp]]/1000</f>
        <v>8.5999999999999993E-2</v>
      </c>
      <c r="O5" s="6">
        <v>10</v>
      </c>
      <c r="P5" s="7">
        <f>Table3[[#This Row],[vard Rp]]/1000</f>
        <v>0.01</v>
      </c>
      <c r="Q5" s="6">
        <v>10</v>
      </c>
      <c r="R5" s="7">
        <f>Table3[[#This Row],[fix Rp]]/1000</f>
        <v>0.01</v>
      </c>
    </row>
    <row r="6" spans="1:18" x14ac:dyDescent="0.25">
      <c r="A6">
        <v>5</v>
      </c>
      <c r="B6" t="s">
        <v>86</v>
      </c>
      <c r="C6" t="s">
        <v>77</v>
      </c>
      <c r="D6" t="s">
        <v>84</v>
      </c>
      <c r="E6" t="s">
        <v>87</v>
      </c>
      <c r="F6">
        <v>1000</v>
      </c>
      <c r="G6">
        <v>3</v>
      </c>
      <c r="H6">
        <f>Table3[[#This Row],[Q (CT)]]*Table3[[#This Row],[CON]]</f>
        <v>3000</v>
      </c>
      <c r="I6" s="6">
        <f>Table3[[#This Row],[varct Rp]]/Table3[[#This Row],[CON]]</f>
        <v>12000</v>
      </c>
      <c r="J6" s="6">
        <v>12000000</v>
      </c>
      <c r="K6" s="7">
        <f>Table3[[#This Row],[varq Rp]]/1000</f>
        <v>12</v>
      </c>
      <c r="L6" s="7">
        <f>Table3[[#This Row],[vardct Rp]]/Table3[[#This Row],[CON]]</f>
        <v>86</v>
      </c>
      <c r="M6" s="6">
        <v>86000</v>
      </c>
      <c r="N6" s="7">
        <f>Table3[[#This Row],[vardq Rp]]/1000</f>
        <v>8.5999999999999993E-2</v>
      </c>
      <c r="O6" s="6">
        <v>10</v>
      </c>
      <c r="P6" s="7">
        <f>Table3[[#This Row],[vard Rp]]/1000</f>
        <v>0.01</v>
      </c>
      <c r="Q6" s="6">
        <v>10</v>
      </c>
      <c r="R6" s="7">
        <f>Table3[[#This Row],[fix Rp]]/1000</f>
        <v>0.01</v>
      </c>
    </row>
    <row r="7" spans="1:18" x14ac:dyDescent="0.25">
      <c r="A7">
        <v>6</v>
      </c>
      <c r="B7" t="s">
        <v>88</v>
      </c>
      <c r="C7" t="s">
        <v>77</v>
      </c>
      <c r="D7" t="s">
        <v>84</v>
      </c>
      <c r="E7" t="s">
        <v>87</v>
      </c>
      <c r="F7">
        <v>1000</v>
      </c>
      <c r="G7">
        <v>3</v>
      </c>
      <c r="H7">
        <f>Table3[[#This Row],[Q (CT)]]*Table3[[#This Row],[CON]]</f>
        <v>3000</v>
      </c>
      <c r="I7" s="6">
        <f>Table3[[#This Row],[varct Rp]]/Table3[[#This Row],[CON]]</f>
        <v>12000</v>
      </c>
      <c r="J7" s="6">
        <v>12000000</v>
      </c>
      <c r="K7" s="7">
        <f>Table3[[#This Row],[varq Rp]]/1000</f>
        <v>12</v>
      </c>
      <c r="L7" s="7">
        <f>Table3[[#This Row],[vardct Rp]]/Table3[[#This Row],[CON]]</f>
        <v>86</v>
      </c>
      <c r="M7" s="6">
        <v>86000</v>
      </c>
      <c r="N7" s="7">
        <f>Table3[[#This Row],[vardq Rp]]/1000</f>
        <v>8.5999999999999993E-2</v>
      </c>
      <c r="O7" s="6">
        <v>10</v>
      </c>
      <c r="P7" s="7">
        <f>Table3[[#This Row],[vard Rp]]/1000</f>
        <v>0.01</v>
      </c>
      <c r="Q7" s="6">
        <v>10</v>
      </c>
      <c r="R7" s="7">
        <f>Table3[[#This Row],[fix Rp]]/1000</f>
        <v>0.01</v>
      </c>
    </row>
    <row r="8" spans="1:18" x14ac:dyDescent="0.25">
      <c r="A8">
        <v>7</v>
      </c>
      <c r="B8" t="s">
        <v>89</v>
      </c>
      <c r="C8" t="s">
        <v>77</v>
      </c>
      <c r="D8" t="s">
        <v>90</v>
      </c>
      <c r="E8" t="s">
        <v>91</v>
      </c>
      <c r="F8">
        <v>1000</v>
      </c>
      <c r="G8">
        <v>3</v>
      </c>
      <c r="H8">
        <f>Table3[[#This Row],[Q (CT)]]*Table3[[#This Row],[CON]]</f>
        <v>3000</v>
      </c>
      <c r="I8" s="6">
        <f>Table3[[#This Row],[varct Rp]]/Table3[[#This Row],[CON]]</f>
        <v>12000</v>
      </c>
      <c r="J8" s="6">
        <v>12000000</v>
      </c>
      <c r="K8" s="7">
        <f>Table3[[#This Row],[varq Rp]]/1000</f>
        <v>12</v>
      </c>
      <c r="L8" s="7">
        <f>Table3[[#This Row],[vardct Rp]]/Table3[[#This Row],[CON]]</f>
        <v>86</v>
      </c>
      <c r="M8" s="6">
        <v>86000</v>
      </c>
      <c r="N8" s="7">
        <f>Table3[[#This Row],[vardq Rp]]/1000</f>
        <v>8.5999999999999993E-2</v>
      </c>
      <c r="O8" s="6">
        <v>10</v>
      </c>
      <c r="P8" s="7">
        <f>Table3[[#This Row],[vard Rp]]/1000</f>
        <v>0.01</v>
      </c>
      <c r="Q8" s="6">
        <v>10</v>
      </c>
      <c r="R8" s="7">
        <f>Table3[[#This Row],[fix Rp]]/1000</f>
        <v>0.01</v>
      </c>
    </row>
    <row r="9" spans="1:18" x14ac:dyDescent="0.25">
      <c r="A9">
        <v>8</v>
      </c>
      <c r="B9" t="s">
        <v>92</v>
      </c>
      <c r="C9" t="s">
        <v>77</v>
      </c>
      <c r="D9" t="s">
        <v>93</v>
      </c>
      <c r="E9" t="s">
        <v>91</v>
      </c>
      <c r="F9">
        <v>1000</v>
      </c>
      <c r="G9">
        <v>3</v>
      </c>
      <c r="H9">
        <f>Table3[[#This Row],[Q (CT)]]*Table3[[#This Row],[CON]]</f>
        <v>3000</v>
      </c>
      <c r="I9" s="6">
        <f>Table3[[#This Row],[varct Rp]]/Table3[[#This Row],[CON]]</f>
        <v>12000</v>
      </c>
      <c r="J9" s="6">
        <v>12000000</v>
      </c>
      <c r="K9" s="7">
        <f>Table3[[#This Row],[varq Rp]]/1000</f>
        <v>12</v>
      </c>
      <c r="L9" s="7">
        <f>Table3[[#This Row],[vardct Rp]]/Table3[[#This Row],[CON]]</f>
        <v>86</v>
      </c>
      <c r="M9" s="6">
        <v>86000</v>
      </c>
      <c r="N9" s="7">
        <f>Table3[[#This Row],[vardq Rp]]/1000</f>
        <v>8.5999999999999993E-2</v>
      </c>
      <c r="O9" s="6">
        <v>10</v>
      </c>
      <c r="P9" s="7">
        <f>Table3[[#This Row],[vard Rp]]/1000</f>
        <v>0.01</v>
      </c>
      <c r="Q9" s="6">
        <v>10</v>
      </c>
      <c r="R9" s="7">
        <f>Table3[[#This Row],[fix Rp]]/1000</f>
        <v>0.01</v>
      </c>
    </row>
    <row r="10" spans="1:18" x14ac:dyDescent="0.25">
      <c r="A10">
        <v>9</v>
      </c>
      <c r="B10" t="s">
        <v>94</v>
      </c>
      <c r="C10" t="s">
        <v>77</v>
      </c>
      <c r="D10" t="s">
        <v>84</v>
      </c>
      <c r="E10" t="s">
        <v>87</v>
      </c>
      <c r="F10">
        <v>1000</v>
      </c>
      <c r="G10">
        <v>3</v>
      </c>
      <c r="H10">
        <f>Table3[[#This Row],[Q (CT)]]*Table3[[#This Row],[CON]]</f>
        <v>3000</v>
      </c>
      <c r="I10" s="6">
        <f>Table3[[#This Row],[varct Rp]]/Table3[[#This Row],[CON]]</f>
        <v>12000</v>
      </c>
      <c r="J10" s="6">
        <v>12000000</v>
      </c>
      <c r="K10" s="7">
        <f>Table3[[#This Row],[varq Rp]]/1000</f>
        <v>12</v>
      </c>
      <c r="L10" s="7">
        <f>Table3[[#This Row],[vardct Rp]]/Table3[[#This Row],[CON]]</f>
        <v>86</v>
      </c>
      <c r="M10" s="6">
        <v>86000</v>
      </c>
      <c r="N10" s="7">
        <f>Table3[[#This Row],[vardq Rp]]/1000</f>
        <v>8.5999999999999993E-2</v>
      </c>
      <c r="O10" s="6">
        <v>10</v>
      </c>
      <c r="P10" s="7">
        <f>Table3[[#This Row],[vard Rp]]/1000</f>
        <v>0.01</v>
      </c>
      <c r="Q10" s="6">
        <v>10</v>
      </c>
      <c r="R10" s="7">
        <f>Table3[[#This Row],[fix Rp]]/1000</f>
        <v>0.01</v>
      </c>
    </row>
    <row r="11" spans="1:18" x14ac:dyDescent="0.25">
      <c r="A11">
        <v>10</v>
      </c>
      <c r="B11" t="s">
        <v>95</v>
      </c>
      <c r="C11" t="s">
        <v>77</v>
      </c>
      <c r="D11" t="s">
        <v>84</v>
      </c>
      <c r="E11" t="s">
        <v>96</v>
      </c>
      <c r="F11">
        <v>1000</v>
      </c>
      <c r="G11">
        <v>3</v>
      </c>
      <c r="H11">
        <f>Table3[[#This Row],[Q (CT)]]*Table3[[#This Row],[CON]]</f>
        <v>3000</v>
      </c>
      <c r="I11" s="6">
        <f>Table3[[#This Row],[varct Rp]]/Table3[[#This Row],[CON]]</f>
        <v>12000</v>
      </c>
      <c r="J11" s="6">
        <v>12000000</v>
      </c>
      <c r="K11" s="7">
        <f>Table3[[#This Row],[varq Rp]]/1000</f>
        <v>12</v>
      </c>
      <c r="L11" s="7">
        <f>Table3[[#This Row],[vardct Rp]]/Table3[[#This Row],[CON]]</f>
        <v>86</v>
      </c>
      <c r="M11" s="6">
        <v>86000</v>
      </c>
      <c r="N11" s="7">
        <f>Table3[[#This Row],[vardq Rp]]/1000</f>
        <v>8.5999999999999993E-2</v>
      </c>
      <c r="O11" s="6">
        <v>10</v>
      </c>
      <c r="P11" s="7">
        <f>Table3[[#This Row],[vard Rp]]/1000</f>
        <v>0.01</v>
      </c>
      <c r="Q11" s="6">
        <v>10</v>
      </c>
      <c r="R11" s="7">
        <f>Table3[[#This Row],[fix Rp]]/1000</f>
        <v>0.01</v>
      </c>
    </row>
    <row r="12" spans="1:18" x14ac:dyDescent="0.25">
      <c r="A12">
        <v>11</v>
      </c>
      <c r="B12" t="s">
        <v>97</v>
      </c>
      <c r="C12" t="s">
        <v>77</v>
      </c>
      <c r="D12" t="s">
        <v>84</v>
      </c>
      <c r="E12" t="s">
        <v>87</v>
      </c>
      <c r="F12">
        <v>1000</v>
      </c>
      <c r="G12">
        <v>3</v>
      </c>
      <c r="H12">
        <f>Table3[[#This Row],[Q (CT)]]*Table3[[#This Row],[CON]]</f>
        <v>3000</v>
      </c>
      <c r="I12" s="6">
        <f>Table3[[#This Row],[varct Rp]]/Table3[[#This Row],[CON]]</f>
        <v>12000</v>
      </c>
      <c r="J12" s="6">
        <v>12000000</v>
      </c>
      <c r="K12" s="7">
        <f>Table3[[#This Row],[varq Rp]]/1000</f>
        <v>12</v>
      </c>
      <c r="L12" s="7">
        <f>Table3[[#This Row],[vardct Rp]]/Table3[[#This Row],[CON]]</f>
        <v>86</v>
      </c>
      <c r="M12" s="6">
        <v>86000</v>
      </c>
      <c r="N12" s="7">
        <f>Table3[[#This Row],[vardq Rp]]/1000</f>
        <v>8.5999999999999993E-2</v>
      </c>
      <c r="O12" s="6">
        <v>10</v>
      </c>
      <c r="P12" s="7">
        <f>Table3[[#This Row],[vard Rp]]/1000</f>
        <v>0.01</v>
      </c>
      <c r="Q12" s="6">
        <v>10</v>
      </c>
      <c r="R12" s="7">
        <f>Table3[[#This Row],[fix Rp]]/1000</f>
        <v>0.01</v>
      </c>
    </row>
    <row r="13" spans="1:18" x14ac:dyDescent="0.25">
      <c r="A13">
        <v>12</v>
      </c>
      <c r="B13" t="s">
        <v>98</v>
      </c>
      <c r="C13" t="s">
        <v>77</v>
      </c>
      <c r="D13" t="s">
        <v>93</v>
      </c>
      <c r="E13" t="s">
        <v>99</v>
      </c>
      <c r="F13">
        <v>1000</v>
      </c>
      <c r="G13">
        <v>3</v>
      </c>
      <c r="H13">
        <f>Table3[[#This Row],[Q (CT)]]*Table3[[#This Row],[CON]]</f>
        <v>3000</v>
      </c>
      <c r="I13" s="6">
        <f>Table3[[#This Row],[varct Rp]]/Table3[[#This Row],[CON]]</f>
        <v>12000</v>
      </c>
      <c r="J13" s="6">
        <v>12000000</v>
      </c>
      <c r="K13" s="7">
        <f>Table3[[#This Row],[varq Rp]]/1000</f>
        <v>12</v>
      </c>
      <c r="L13" s="7">
        <f>Table3[[#This Row],[vardct Rp]]/Table3[[#This Row],[CON]]</f>
        <v>86</v>
      </c>
      <c r="M13" s="6">
        <v>86000</v>
      </c>
      <c r="N13" s="7">
        <f>Table3[[#This Row],[vardq Rp]]/1000</f>
        <v>8.5999999999999993E-2</v>
      </c>
      <c r="O13" s="6">
        <v>10</v>
      </c>
      <c r="P13" s="7">
        <f>Table3[[#This Row],[vard Rp]]/1000</f>
        <v>0.01</v>
      </c>
      <c r="Q13" s="6">
        <v>10</v>
      </c>
      <c r="R13" s="7">
        <f>Table3[[#This Row],[fix Rp]]/1000</f>
        <v>0.01</v>
      </c>
    </row>
    <row r="14" spans="1:18" x14ac:dyDescent="0.25">
      <c r="A14">
        <v>13</v>
      </c>
      <c r="B14" t="s">
        <v>100</v>
      </c>
      <c r="C14" t="s">
        <v>77</v>
      </c>
      <c r="D14" t="s">
        <v>84</v>
      </c>
      <c r="E14" t="s">
        <v>87</v>
      </c>
      <c r="F14">
        <v>1000</v>
      </c>
      <c r="G14">
        <v>3</v>
      </c>
      <c r="H14">
        <f>Table3[[#This Row],[Q (CT)]]*Table3[[#This Row],[CON]]</f>
        <v>3000</v>
      </c>
      <c r="I14" s="6">
        <f>Table3[[#This Row],[varct Rp]]/Table3[[#This Row],[CON]]</f>
        <v>12000</v>
      </c>
      <c r="J14" s="6">
        <v>12000000</v>
      </c>
      <c r="K14" s="7">
        <f>Table3[[#This Row],[varq Rp]]/1000</f>
        <v>12</v>
      </c>
      <c r="L14" s="7">
        <f>Table3[[#This Row],[vardct Rp]]/Table3[[#This Row],[CON]]</f>
        <v>86</v>
      </c>
      <c r="M14" s="6">
        <v>86000</v>
      </c>
      <c r="N14" s="7">
        <f>Table3[[#This Row],[vardq Rp]]/1000</f>
        <v>8.5999999999999993E-2</v>
      </c>
      <c r="O14" s="6">
        <v>10</v>
      </c>
      <c r="P14" s="7">
        <f>Table3[[#This Row],[vard Rp]]/1000</f>
        <v>0.01</v>
      </c>
      <c r="Q14" s="6">
        <v>10</v>
      </c>
      <c r="R14" s="7">
        <f>Table3[[#This Row],[fix Rp]]/1000</f>
        <v>0.01</v>
      </c>
    </row>
    <row r="15" spans="1:18" x14ac:dyDescent="0.25">
      <c r="A15">
        <v>14</v>
      </c>
      <c r="B15" t="s">
        <v>101</v>
      </c>
      <c r="C15" t="s">
        <v>77</v>
      </c>
      <c r="D15" t="s">
        <v>102</v>
      </c>
      <c r="E15" t="s">
        <v>103</v>
      </c>
      <c r="F15">
        <v>1000</v>
      </c>
      <c r="G15">
        <v>3</v>
      </c>
      <c r="H15">
        <f>Table3[[#This Row],[Q (CT)]]*Table3[[#This Row],[CON]]</f>
        <v>3000</v>
      </c>
      <c r="I15" s="6">
        <f>Table3[[#This Row],[varct Rp]]/Table3[[#This Row],[CON]]</f>
        <v>12000</v>
      </c>
      <c r="J15" s="6">
        <v>12000000</v>
      </c>
      <c r="K15" s="7">
        <f>Table3[[#This Row],[varq Rp]]/1000</f>
        <v>12</v>
      </c>
      <c r="L15" s="7">
        <f>Table3[[#This Row],[vardct Rp]]/Table3[[#This Row],[CON]]</f>
        <v>86</v>
      </c>
      <c r="M15" s="6">
        <v>86000</v>
      </c>
      <c r="N15" s="7">
        <f>Table3[[#This Row],[vardq Rp]]/1000</f>
        <v>8.5999999999999993E-2</v>
      </c>
      <c r="O15" s="6">
        <v>10</v>
      </c>
      <c r="P15" s="7">
        <f>Table3[[#This Row],[vard Rp]]/1000</f>
        <v>0.01</v>
      </c>
      <c r="Q15" s="6">
        <v>10</v>
      </c>
      <c r="R15" s="7">
        <f>Table3[[#This Row],[fix Rp]]/1000</f>
        <v>0.01</v>
      </c>
    </row>
    <row r="16" spans="1:18" x14ac:dyDescent="0.25">
      <c r="A16">
        <v>15</v>
      </c>
      <c r="B16" t="s">
        <v>104</v>
      </c>
      <c r="C16" t="s">
        <v>77</v>
      </c>
      <c r="D16" t="s">
        <v>93</v>
      </c>
      <c r="E16" t="s">
        <v>91</v>
      </c>
      <c r="F16">
        <v>1000</v>
      </c>
      <c r="G16">
        <v>3</v>
      </c>
      <c r="H16">
        <f>Table3[[#This Row],[Q (CT)]]*Table3[[#This Row],[CON]]</f>
        <v>3000</v>
      </c>
      <c r="I16" s="6">
        <f>Table3[[#This Row],[varct Rp]]/Table3[[#This Row],[CON]]</f>
        <v>12000</v>
      </c>
      <c r="J16" s="6">
        <v>12000000</v>
      </c>
      <c r="K16" s="7">
        <f>Table3[[#This Row],[varq Rp]]/1000</f>
        <v>12</v>
      </c>
      <c r="L16" s="7">
        <f>Table3[[#This Row],[vardct Rp]]/Table3[[#This Row],[CON]]</f>
        <v>86</v>
      </c>
      <c r="M16" s="6">
        <v>86000</v>
      </c>
      <c r="N16" s="7">
        <f>Table3[[#This Row],[vardq Rp]]/1000</f>
        <v>8.5999999999999993E-2</v>
      </c>
      <c r="O16" s="6">
        <v>10</v>
      </c>
      <c r="P16" s="7">
        <f>Table3[[#This Row],[vard Rp]]/1000</f>
        <v>0.01</v>
      </c>
      <c r="Q16" s="6">
        <v>10</v>
      </c>
      <c r="R16" s="7">
        <f>Table3[[#This Row],[fix Rp]]/1000</f>
        <v>0.01</v>
      </c>
    </row>
    <row r="17" spans="1:18" x14ac:dyDescent="0.25">
      <c r="A17">
        <v>16</v>
      </c>
      <c r="B17" t="s">
        <v>105</v>
      </c>
      <c r="C17" t="s">
        <v>77</v>
      </c>
      <c r="D17" t="s">
        <v>106</v>
      </c>
      <c r="E17" t="s">
        <v>107</v>
      </c>
      <c r="F17">
        <v>1000</v>
      </c>
      <c r="G17">
        <v>3</v>
      </c>
      <c r="H17">
        <f>Table3[[#This Row],[Q (CT)]]*Table3[[#This Row],[CON]]</f>
        <v>3000</v>
      </c>
      <c r="I17" s="6">
        <f>Table3[[#This Row],[varct Rp]]/Table3[[#This Row],[CON]]</f>
        <v>12000</v>
      </c>
      <c r="J17" s="6">
        <v>12000000</v>
      </c>
      <c r="K17" s="7">
        <f>Table3[[#This Row],[varq Rp]]/1000</f>
        <v>12</v>
      </c>
      <c r="L17" s="7">
        <f>Table3[[#This Row],[vardct Rp]]/Table3[[#This Row],[CON]]</f>
        <v>86</v>
      </c>
      <c r="M17" s="6">
        <v>86000</v>
      </c>
      <c r="N17" s="7">
        <f>Table3[[#This Row],[vardq Rp]]/1000</f>
        <v>8.5999999999999993E-2</v>
      </c>
      <c r="O17" s="6">
        <v>10</v>
      </c>
      <c r="P17" s="7">
        <f>Table3[[#This Row],[vard Rp]]/1000</f>
        <v>0.01</v>
      </c>
      <c r="Q17" s="6">
        <v>10</v>
      </c>
      <c r="R17" s="7">
        <f>Table3[[#This Row],[fix Rp]]/1000</f>
        <v>0.01</v>
      </c>
    </row>
    <row r="18" spans="1:18" x14ac:dyDescent="0.25">
      <c r="A18">
        <v>17</v>
      </c>
      <c r="B18" t="s">
        <v>108</v>
      </c>
      <c r="C18" t="s">
        <v>77</v>
      </c>
      <c r="D18" t="s">
        <v>78</v>
      </c>
      <c r="E18" t="s">
        <v>107</v>
      </c>
      <c r="F18">
        <v>1000</v>
      </c>
      <c r="G18">
        <v>3</v>
      </c>
      <c r="H18">
        <f>Table3[[#This Row],[Q (CT)]]*Table3[[#This Row],[CON]]</f>
        <v>3000</v>
      </c>
      <c r="I18" s="6">
        <f>Table3[[#This Row],[varct Rp]]/Table3[[#This Row],[CON]]</f>
        <v>12000</v>
      </c>
      <c r="J18" s="6">
        <v>12000000</v>
      </c>
      <c r="K18" s="7">
        <f>Table3[[#This Row],[varq Rp]]/1000</f>
        <v>12</v>
      </c>
      <c r="L18" s="7">
        <f>Table3[[#This Row],[vardct Rp]]/Table3[[#This Row],[CON]]</f>
        <v>86</v>
      </c>
      <c r="M18" s="6">
        <v>86000</v>
      </c>
      <c r="N18" s="7">
        <f>Table3[[#This Row],[vardq Rp]]/1000</f>
        <v>8.5999999999999993E-2</v>
      </c>
      <c r="O18" s="6">
        <v>10</v>
      </c>
      <c r="P18" s="7">
        <f>Table3[[#This Row],[vard Rp]]/1000</f>
        <v>0.01</v>
      </c>
      <c r="Q18" s="6">
        <v>10</v>
      </c>
      <c r="R18" s="7">
        <f>Table3[[#This Row],[fix Rp]]/1000</f>
        <v>0.01</v>
      </c>
    </row>
    <row r="19" spans="1:18" x14ac:dyDescent="0.25">
      <c r="A19">
        <v>18</v>
      </c>
      <c r="B19" t="s">
        <v>109</v>
      </c>
      <c r="C19" t="s">
        <v>77</v>
      </c>
      <c r="D19" t="s">
        <v>93</v>
      </c>
      <c r="E19" t="s">
        <v>110</v>
      </c>
      <c r="F19">
        <v>1000</v>
      </c>
      <c r="G19">
        <v>3</v>
      </c>
      <c r="H19">
        <f>Table3[[#This Row],[Q (CT)]]*Table3[[#This Row],[CON]]</f>
        <v>3000</v>
      </c>
      <c r="I19" s="6">
        <f>Table3[[#This Row],[varct Rp]]/Table3[[#This Row],[CON]]</f>
        <v>12000</v>
      </c>
      <c r="J19" s="6">
        <v>12000000</v>
      </c>
      <c r="K19" s="7">
        <f>Table3[[#This Row],[varq Rp]]/1000</f>
        <v>12</v>
      </c>
      <c r="L19" s="7">
        <f>Table3[[#This Row],[vardct Rp]]/Table3[[#This Row],[CON]]</f>
        <v>86</v>
      </c>
      <c r="M19" s="6">
        <v>86000</v>
      </c>
      <c r="N19" s="7">
        <f>Table3[[#This Row],[vardq Rp]]/1000</f>
        <v>8.5999999999999993E-2</v>
      </c>
      <c r="O19" s="6">
        <v>10</v>
      </c>
      <c r="P19" s="7">
        <f>Table3[[#This Row],[vard Rp]]/1000</f>
        <v>0.01</v>
      </c>
      <c r="Q19" s="6">
        <v>10</v>
      </c>
      <c r="R19" s="7">
        <f>Table3[[#This Row],[fix Rp]]/1000</f>
        <v>0.01</v>
      </c>
    </row>
    <row r="20" spans="1:18" x14ac:dyDescent="0.25">
      <c r="A20">
        <v>19</v>
      </c>
      <c r="B20" t="s">
        <v>111</v>
      </c>
      <c r="C20" t="s">
        <v>77</v>
      </c>
      <c r="D20" t="s">
        <v>84</v>
      </c>
      <c r="E20" t="s">
        <v>112</v>
      </c>
      <c r="F20">
        <v>1000</v>
      </c>
      <c r="G20">
        <v>3</v>
      </c>
      <c r="H20">
        <f>Table3[[#This Row],[Q (CT)]]*Table3[[#This Row],[CON]]</f>
        <v>3000</v>
      </c>
      <c r="I20" s="6">
        <f>Table3[[#This Row],[varct Rp]]/Table3[[#This Row],[CON]]</f>
        <v>12000</v>
      </c>
      <c r="J20" s="6">
        <v>12000000</v>
      </c>
      <c r="K20" s="7">
        <f>Table3[[#This Row],[varq Rp]]/1000</f>
        <v>12</v>
      </c>
      <c r="L20" s="7">
        <f>Table3[[#This Row],[vardct Rp]]/Table3[[#This Row],[CON]]</f>
        <v>86</v>
      </c>
      <c r="M20" s="6">
        <v>86000</v>
      </c>
      <c r="N20" s="7">
        <f>Table3[[#This Row],[vardq Rp]]/1000</f>
        <v>8.5999999999999993E-2</v>
      </c>
      <c r="O20" s="6">
        <v>10</v>
      </c>
      <c r="P20" s="7">
        <f>Table3[[#This Row],[vard Rp]]/1000</f>
        <v>0.01</v>
      </c>
      <c r="Q20" s="6">
        <v>10</v>
      </c>
      <c r="R20" s="7">
        <f>Table3[[#This Row],[fix Rp]]/1000</f>
        <v>0.01</v>
      </c>
    </row>
    <row r="21" spans="1:18" x14ac:dyDescent="0.25">
      <c r="A21">
        <v>20</v>
      </c>
      <c r="B21" t="s">
        <v>113</v>
      </c>
      <c r="C21" t="s">
        <v>77</v>
      </c>
      <c r="D21" t="s">
        <v>114</v>
      </c>
      <c r="E21" t="s">
        <v>115</v>
      </c>
      <c r="F21">
        <v>1000</v>
      </c>
      <c r="G21">
        <v>3</v>
      </c>
      <c r="H21">
        <f>Table3[[#This Row],[Q (CT)]]*Table3[[#This Row],[CON]]</f>
        <v>3000</v>
      </c>
      <c r="I21" s="6">
        <f>Table3[[#This Row],[varct Rp]]/Table3[[#This Row],[CON]]</f>
        <v>12000</v>
      </c>
      <c r="J21" s="6">
        <v>12000000</v>
      </c>
      <c r="K21" s="7">
        <f>Table3[[#This Row],[varq Rp]]/1000</f>
        <v>12</v>
      </c>
      <c r="L21" s="7">
        <f>Table3[[#This Row],[vardct Rp]]/Table3[[#This Row],[CON]]</f>
        <v>86</v>
      </c>
      <c r="M21" s="6">
        <v>86000</v>
      </c>
      <c r="N21" s="7">
        <f>Table3[[#This Row],[vardq Rp]]/1000</f>
        <v>8.5999999999999993E-2</v>
      </c>
      <c r="O21" s="6">
        <v>10</v>
      </c>
      <c r="P21" s="7">
        <f>Table3[[#This Row],[vard Rp]]/1000</f>
        <v>0.01</v>
      </c>
      <c r="Q21" s="6">
        <v>10</v>
      </c>
      <c r="R21" s="7">
        <f>Table3[[#This Row],[fix Rp]]/1000</f>
        <v>0.01</v>
      </c>
    </row>
    <row r="22" spans="1:18" x14ac:dyDescent="0.25">
      <c r="A22">
        <v>21</v>
      </c>
      <c r="B22" t="s">
        <v>116</v>
      </c>
      <c r="C22" t="s">
        <v>77</v>
      </c>
      <c r="D22" t="s">
        <v>93</v>
      </c>
      <c r="E22" t="s">
        <v>117</v>
      </c>
      <c r="F22">
        <v>1000</v>
      </c>
      <c r="G22">
        <v>3</v>
      </c>
      <c r="H22">
        <f>Table3[[#This Row],[Q (CT)]]*Table3[[#This Row],[CON]]</f>
        <v>3000</v>
      </c>
      <c r="I22" s="6">
        <f>Table3[[#This Row],[varct Rp]]/Table3[[#This Row],[CON]]</f>
        <v>12000</v>
      </c>
      <c r="J22" s="6">
        <v>12000000</v>
      </c>
      <c r="K22" s="7">
        <f>Table3[[#This Row],[varq Rp]]/1000</f>
        <v>12</v>
      </c>
      <c r="L22" s="7">
        <f>Table3[[#This Row],[vardct Rp]]/Table3[[#This Row],[CON]]</f>
        <v>86</v>
      </c>
      <c r="M22" s="6">
        <v>86000</v>
      </c>
      <c r="N22" s="7">
        <f>Table3[[#This Row],[vardq Rp]]/1000</f>
        <v>8.5999999999999993E-2</v>
      </c>
      <c r="O22" s="6">
        <v>10</v>
      </c>
      <c r="P22" s="7">
        <f>Table3[[#This Row],[vard Rp]]/1000</f>
        <v>0.01</v>
      </c>
      <c r="Q22" s="6">
        <v>10</v>
      </c>
      <c r="R22" s="7">
        <f>Table3[[#This Row],[fix Rp]]/1000</f>
        <v>0.01</v>
      </c>
    </row>
    <row r="23" spans="1:18" x14ac:dyDescent="0.25">
      <c r="A23">
        <v>22</v>
      </c>
      <c r="B23" t="s">
        <v>118</v>
      </c>
      <c r="C23" t="s">
        <v>77</v>
      </c>
      <c r="D23" t="s">
        <v>114</v>
      </c>
      <c r="E23" t="s">
        <v>119</v>
      </c>
      <c r="F23">
        <v>1000</v>
      </c>
      <c r="G23">
        <v>3</v>
      </c>
      <c r="H23">
        <f>Table3[[#This Row],[Q (CT)]]*Table3[[#This Row],[CON]]</f>
        <v>3000</v>
      </c>
      <c r="I23" s="6">
        <f>Table3[[#This Row],[varct Rp]]/Table3[[#This Row],[CON]]</f>
        <v>12000</v>
      </c>
      <c r="J23" s="6">
        <v>12000000</v>
      </c>
      <c r="K23" s="7">
        <f>Table3[[#This Row],[varq Rp]]/1000</f>
        <v>12</v>
      </c>
      <c r="L23" s="7">
        <f>Table3[[#This Row],[vardct Rp]]/Table3[[#This Row],[CON]]</f>
        <v>86</v>
      </c>
      <c r="M23" s="6">
        <v>86000</v>
      </c>
      <c r="N23" s="7">
        <f>Table3[[#This Row],[vardq Rp]]/1000</f>
        <v>8.5999999999999993E-2</v>
      </c>
      <c r="O23" s="6">
        <v>10</v>
      </c>
      <c r="P23" s="7">
        <f>Table3[[#This Row],[vard Rp]]/1000</f>
        <v>0.01</v>
      </c>
      <c r="Q23" s="6">
        <v>10</v>
      </c>
      <c r="R23" s="7">
        <f>Table3[[#This Row],[fix Rp]]/1000</f>
        <v>0.01</v>
      </c>
    </row>
    <row r="24" spans="1:18" x14ac:dyDescent="0.25">
      <c r="A24">
        <v>23</v>
      </c>
      <c r="B24" t="s">
        <v>120</v>
      </c>
      <c r="C24" t="s">
        <v>77</v>
      </c>
      <c r="D24" t="s">
        <v>84</v>
      </c>
      <c r="E24" t="s">
        <v>112</v>
      </c>
      <c r="F24">
        <v>1000</v>
      </c>
      <c r="G24">
        <v>3</v>
      </c>
      <c r="H24">
        <f>Table3[[#This Row],[Q (CT)]]*Table3[[#This Row],[CON]]</f>
        <v>3000</v>
      </c>
      <c r="I24" s="6">
        <f>Table3[[#This Row],[varct Rp]]/Table3[[#This Row],[CON]]</f>
        <v>12000</v>
      </c>
      <c r="J24" s="6">
        <v>12000000</v>
      </c>
      <c r="K24" s="7">
        <f>Table3[[#This Row],[varq Rp]]/1000</f>
        <v>12</v>
      </c>
      <c r="L24" s="7">
        <f>Table3[[#This Row],[vardct Rp]]/Table3[[#This Row],[CON]]</f>
        <v>86</v>
      </c>
      <c r="M24" s="6">
        <v>86000</v>
      </c>
      <c r="N24" s="7">
        <f>Table3[[#This Row],[vardq Rp]]/1000</f>
        <v>8.5999999999999993E-2</v>
      </c>
      <c r="O24" s="6">
        <v>10</v>
      </c>
      <c r="P24" s="7">
        <f>Table3[[#This Row],[vard Rp]]/1000</f>
        <v>0.01</v>
      </c>
      <c r="Q24" s="6">
        <v>10</v>
      </c>
      <c r="R24" s="7">
        <f>Table3[[#This Row],[fix Rp]]/1000</f>
        <v>0.01</v>
      </c>
    </row>
    <row r="25" spans="1:18" x14ac:dyDescent="0.25">
      <c r="A25">
        <v>24</v>
      </c>
      <c r="B25" t="s">
        <v>121</v>
      </c>
      <c r="C25" t="s">
        <v>77</v>
      </c>
      <c r="D25" t="s">
        <v>84</v>
      </c>
      <c r="E25" t="s">
        <v>122</v>
      </c>
      <c r="F25">
        <v>1000</v>
      </c>
      <c r="G25">
        <v>3</v>
      </c>
      <c r="H25">
        <f>Table3[[#This Row],[Q (CT)]]*Table3[[#This Row],[CON]]</f>
        <v>3000</v>
      </c>
      <c r="I25" s="6">
        <f>Table3[[#This Row],[varct Rp]]/Table3[[#This Row],[CON]]</f>
        <v>12000</v>
      </c>
      <c r="J25" s="6">
        <v>12000000</v>
      </c>
      <c r="K25" s="7">
        <f>Table3[[#This Row],[varq Rp]]/1000</f>
        <v>12</v>
      </c>
      <c r="L25" s="7">
        <f>Table3[[#This Row],[vardct Rp]]/Table3[[#This Row],[CON]]</f>
        <v>86</v>
      </c>
      <c r="M25" s="6">
        <v>86000</v>
      </c>
      <c r="N25" s="7">
        <f>Table3[[#This Row],[vardq Rp]]/1000</f>
        <v>8.5999999999999993E-2</v>
      </c>
      <c r="O25" s="6">
        <v>10</v>
      </c>
      <c r="P25" s="7">
        <f>Table3[[#This Row],[vard Rp]]/1000</f>
        <v>0.01</v>
      </c>
      <c r="Q25" s="6">
        <v>10</v>
      </c>
      <c r="R25" s="7">
        <f>Table3[[#This Row],[fix Rp]]/1000</f>
        <v>0.01</v>
      </c>
    </row>
    <row r="26" spans="1:18" x14ac:dyDescent="0.25">
      <c r="A26">
        <v>25</v>
      </c>
      <c r="B26" t="s">
        <v>123</v>
      </c>
      <c r="C26" t="s">
        <v>77</v>
      </c>
      <c r="D26" t="s">
        <v>93</v>
      </c>
      <c r="E26" t="s">
        <v>124</v>
      </c>
      <c r="F26">
        <v>1000</v>
      </c>
      <c r="G26">
        <v>3</v>
      </c>
      <c r="H26">
        <f>Table3[[#This Row],[Q (CT)]]*Table3[[#This Row],[CON]]</f>
        <v>3000</v>
      </c>
      <c r="I26" s="6">
        <f>Table3[[#This Row],[varct Rp]]/Table3[[#This Row],[CON]]</f>
        <v>12000</v>
      </c>
      <c r="J26" s="6">
        <v>12000000</v>
      </c>
      <c r="K26" s="7">
        <f>Table3[[#This Row],[varq Rp]]/1000</f>
        <v>12</v>
      </c>
      <c r="L26" s="7">
        <f>Table3[[#This Row],[vardct Rp]]/Table3[[#This Row],[CON]]</f>
        <v>86</v>
      </c>
      <c r="M26" s="6">
        <v>86000</v>
      </c>
      <c r="N26" s="7">
        <f>Table3[[#This Row],[vardq Rp]]/1000</f>
        <v>8.5999999999999993E-2</v>
      </c>
      <c r="O26" s="6">
        <v>10</v>
      </c>
      <c r="P26" s="7">
        <f>Table3[[#This Row],[vard Rp]]/1000</f>
        <v>0.01</v>
      </c>
      <c r="Q26" s="6">
        <v>10</v>
      </c>
      <c r="R26" s="7">
        <f>Table3[[#This Row],[fix Rp]]/1000</f>
        <v>0.01</v>
      </c>
    </row>
    <row r="27" spans="1:18" x14ac:dyDescent="0.25">
      <c r="A27">
        <v>26</v>
      </c>
      <c r="B27" t="s">
        <v>125</v>
      </c>
      <c r="C27" t="s">
        <v>77</v>
      </c>
      <c r="D27" t="s">
        <v>114</v>
      </c>
      <c r="E27" t="s">
        <v>126</v>
      </c>
      <c r="F27">
        <v>1000</v>
      </c>
      <c r="G27">
        <v>3</v>
      </c>
      <c r="H27">
        <f>Table3[[#This Row],[Q (CT)]]*Table3[[#This Row],[CON]]</f>
        <v>3000</v>
      </c>
      <c r="I27" s="6">
        <f>Table3[[#This Row],[varct Rp]]/Table3[[#This Row],[CON]]</f>
        <v>12000</v>
      </c>
      <c r="J27" s="6">
        <v>12000000</v>
      </c>
      <c r="K27" s="7">
        <f>Table3[[#This Row],[varq Rp]]/1000</f>
        <v>12</v>
      </c>
      <c r="L27" s="7">
        <f>Table3[[#This Row],[vardct Rp]]/Table3[[#This Row],[CON]]</f>
        <v>86</v>
      </c>
      <c r="M27" s="6">
        <v>86000</v>
      </c>
      <c r="N27" s="7">
        <f>Table3[[#This Row],[vardq Rp]]/1000</f>
        <v>8.5999999999999993E-2</v>
      </c>
      <c r="O27" s="6">
        <v>10</v>
      </c>
      <c r="P27" s="7">
        <f>Table3[[#This Row],[vard Rp]]/1000</f>
        <v>0.01</v>
      </c>
      <c r="Q27" s="6">
        <v>10</v>
      </c>
      <c r="R27" s="7">
        <f>Table3[[#This Row],[fix Rp]]/1000</f>
        <v>0.01</v>
      </c>
    </row>
    <row r="28" spans="1:18" x14ac:dyDescent="0.25">
      <c r="A28">
        <v>27</v>
      </c>
      <c r="B28" t="s">
        <v>127</v>
      </c>
      <c r="C28" t="s">
        <v>77</v>
      </c>
      <c r="D28" t="s">
        <v>84</v>
      </c>
      <c r="E28" t="s">
        <v>128</v>
      </c>
      <c r="F28">
        <v>1000</v>
      </c>
      <c r="G28">
        <v>3</v>
      </c>
      <c r="H28">
        <f>Table3[[#This Row],[Q (CT)]]*Table3[[#This Row],[CON]]</f>
        <v>3000</v>
      </c>
      <c r="I28" s="6">
        <f>Table3[[#This Row],[varct Rp]]/Table3[[#This Row],[CON]]</f>
        <v>12000</v>
      </c>
      <c r="J28" s="6">
        <v>12000000</v>
      </c>
      <c r="K28" s="7">
        <f>Table3[[#This Row],[varq Rp]]/1000</f>
        <v>12</v>
      </c>
      <c r="L28" s="7">
        <f>Table3[[#This Row],[vardct Rp]]/Table3[[#This Row],[CON]]</f>
        <v>86</v>
      </c>
      <c r="M28" s="6">
        <v>86000</v>
      </c>
      <c r="N28" s="7">
        <f>Table3[[#This Row],[vardq Rp]]/1000</f>
        <v>8.5999999999999993E-2</v>
      </c>
      <c r="O28" s="6">
        <v>10</v>
      </c>
      <c r="P28" s="7">
        <f>Table3[[#This Row],[vard Rp]]/1000</f>
        <v>0.01</v>
      </c>
      <c r="Q28" s="6">
        <v>10</v>
      </c>
      <c r="R28" s="7">
        <f>Table3[[#This Row],[fix Rp]]/1000</f>
        <v>0.01</v>
      </c>
    </row>
    <row r="29" spans="1:18" x14ac:dyDescent="0.25">
      <c r="A29">
        <v>28</v>
      </c>
      <c r="B29" t="s">
        <v>129</v>
      </c>
      <c r="C29" t="s">
        <v>77</v>
      </c>
      <c r="D29" t="s">
        <v>78</v>
      </c>
      <c r="E29" t="s">
        <v>130</v>
      </c>
      <c r="F29">
        <v>1000</v>
      </c>
      <c r="G29">
        <v>3</v>
      </c>
      <c r="H29">
        <f>Table3[[#This Row],[Q (CT)]]*Table3[[#This Row],[CON]]</f>
        <v>3000</v>
      </c>
      <c r="I29" s="6">
        <f>Table3[[#This Row],[varct Rp]]/Table3[[#This Row],[CON]]</f>
        <v>12000</v>
      </c>
      <c r="J29" s="6">
        <v>12000000</v>
      </c>
      <c r="K29" s="7">
        <f>Table3[[#This Row],[varq Rp]]/1000</f>
        <v>12</v>
      </c>
      <c r="L29" s="7">
        <f>Table3[[#This Row],[vardct Rp]]/Table3[[#This Row],[CON]]</f>
        <v>86</v>
      </c>
      <c r="M29" s="6">
        <v>86000</v>
      </c>
      <c r="N29" s="7">
        <f>Table3[[#This Row],[vardq Rp]]/1000</f>
        <v>8.5999999999999993E-2</v>
      </c>
      <c r="O29" s="6">
        <v>10</v>
      </c>
      <c r="P29" s="7">
        <f>Table3[[#This Row],[vard Rp]]/1000</f>
        <v>0.01</v>
      </c>
      <c r="Q29" s="6">
        <v>10</v>
      </c>
      <c r="R29" s="7">
        <f>Table3[[#This Row],[fix Rp]]/1000</f>
        <v>0.01</v>
      </c>
    </row>
    <row r="30" spans="1:18" x14ac:dyDescent="0.25">
      <c r="A30">
        <v>29</v>
      </c>
      <c r="B30" t="s">
        <v>131</v>
      </c>
      <c r="C30" t="s">
        <v>77</v>
      </c>
      <c r="D30" t="s">
        <v>93</v>
      </c>
      <c r="E30" t="s">
        <v>132</v>
      </c>
      <c r="F30">
        <v>1000</v>
      </c>
      <c r="G30">
        <v>3</v>
      </c>
      <c r="H30">
        <f>Table3[[#This Row],[Q (CT)]]*Table3[[#This Row],[CON]]</f>
        <v>3000</v>
      </c>
      <c r="I30" s="6">
        <f>Table3[[#This Row],[varct Rp]]/Table3[[#This Row],[CON]]</f>
        <v>12000</v>
      </c>
      <c r="J30" s="6">
        <v>12000000</v>
      </c>
      <c r="K30" s="7">
        <f>Table3[[#This Row],[varq Rp]]/1000</f>
        <v>12</v>
      </c>
      <c r="L30" s="7">
        <f>Table3[[#This Row],[vardct Rp]]/Table3[[#This Row],[CON]]</f>
        <v>86</v>
      </c>
      <c r="M30" s="6">
        <v>86000</v>
      </c>
      <c r="N30" s="7">
        <f>Table3[[#This Row],[vardq Rp]]/1000</f>
        <v>8.5999999999999993E-2</v>
      </c>
      <c r="O30" s="6">
        <v>10</v>
      </c>
      <c r="P30" s="7">
        <f>Table3[[#This Row],[vard Rp]]/1000</f>
        <v>0.01</v>
      </c>
      <c r="Q30" s="6">
        <v>10</v>
      </c>
      <c r="R30" s="7">
        <f>Table3[[#This Row],[fix Rp]]/1000</f>
        <v>0.01</v>
      </c>
    </row>
    <row r="31" spans="1:18" x14ac:dyDescent="0.25">
      <c r="A31">
        <v>30</v>
      </c>
      <c r="B31" t="s">
        <v>133</v>
      </c>
      <c r="C31" t="s">
        <v>77</v>
      </c>
      <c r="D31" t="s">
        <v>78</v>
      </c>
      <c r="E31" t="s">
        <v>134</v>
      </c>
      <c r="F31">
        <v>1000</v>
      </c>
      <c r="G31">
        <v>3</v>
      </c>
      <c r="H31">
        <f>Table3[[#This Row],[Q (CT)]]*Table3[[#This Row],[CON]]</f>
        <v>3000</v>
      </c>
      <c r="I31" s="6">
        <f>Table3[[#This Row],[varct Rp]]/Table3[[#This Row],[CON]]</f>
        <v>12000</v>
      </c>
      <c r="J31" s="6">
        <v>12000000</v>
      </c>
      <c r="K31" s="7">
        <f>Table3[[#This Row],[varq Rp]]/1000</f>
        <v>12</v>
      </c>
      <c r="L31" s="7">
        <f>Table3[[#This Row],[vardct Rp]]/Table3[[#This Row],[CON]]</f>
        <v>86</v>
      </c>
      <c r="M31" s="6">
        <v>86000</v>
      </c>
      <c r="N31" s="7">
        <f>Table3[[#This Row],[vardq Rp]]/1000</f>
        <v>8.5999999999999993E-2</v>
      </c>
      <c r="O31" s="6">
        <v>10</v>
      </c>
      <c r="P31" s="7">
        <f>Table3[[#This Row],[vard Rp]]/1000</f>
        <v>0.01</v>
      </c>
      <c r="Q31" s="6">
        <v>10</v>
      </c>
      <c r="R31" s="7">
        <f>Table3[[#This Row],[fix Rp]]/1000</f>
        <v>0.01</v>
      </c>
    </row>
    <row r="32" spans="1:18" x14ac:dyDescent="0.25">
      <c r="A32">
        <v>31</v>
      </c>
      <c r="B32" t="s">
        <v>135</v>
      </c>
      <c r="C32" t="s">
        <v>77</v>
      </c>
      <c r="D32" t="s">
        <v>93</v>
      </c>
      <c r="E32" t="s">
        <v>136</v>
      </c>
      <c r="F32">
        <v>1000</v>
      </c>
      <c r="G32">
        <v>3</v>
      </c>
      <c r="H32">
        <f>Table3[[#This Row],[Q (CT)]]*Table3[[#This Row],[CON]]</f>
        <v>3000</v>
      </c>
      <c r="I32" s="6">
        <f>Table3[[#This Row],[varct Rp]]/Table3[[#This Row],[CON]]</f>
        <v>12000</v>
      </c>
      <c r="J32" s="6">
        <v>12000000</v>
      </c>
      <c r="K32" s="7">
        <f>Table3[[#This Row],[varq Rp]]/1000</f>
        <v>12</v>
      </c>
      <c r="L32" s="7">
        <f>Table3[[#This Row],[vardct Rp]]/Table3[[#This Row],[CON]]</f>
        <v>86</v>
      </c>
      <c r="M32" s="6">
        <v>86000</v>
      </c>
      <c r="N32" s="7">
        <f>Table3[[#This Row],[vardq Rp]]/1000</f>
        <v>8.5999999999999993E-2</v>
      </c>
      <c r="O32" s="6">
        <v>10</v>
      </c>
      <c r="P32" s="7">
        <f>Table3[[#This Row],[vard Rp]]/1000</f>
        <v>0.01</v>
      </c>
      <c r="Q32" s="6">
        <v>10</v>
      </c>
      <c r="R32" s="7">
        <f>Table3[[#This Row],[fix Rp]]/1000</f>
        <v>0.01</v>
      </c>
    </row>
    <row r="33" spans="1:18" x14ac:dyDescent="0.25">
      <c r="A33">
        <v>32</v>
      </c>
      <c r="B33" t="s">
        <v>137</v>
      </c>
      <c r="C33" t="s">
        <v>77</v>
      </c>
      <c r="D33" t="s">
        <v>93</v>
      </c>
      <c r="E33" t="s">
        <v>138</v>
      </c>
      <c r="F33">
        <v>1000</v>
      </c>
      <c r="G33">
        <v>3</v>
      </c>
      <c r="H33">
        <f>Table3[[#This Row],[Q (CT)]]*Table3[[#This Row],[CON]]</f>
        <v>3000</v>
      </c>
      <c r="I33" s="6">
        <f>Table3[[#This Row],[varct Rp]]/Table3[[#This Row],[CON]]</f>
        <v>12000</v>
      </c>
      <c r="J33" s="6">
        <v>12000000</v>
      </c>
      <c r="K33" s="7">
        <f>Table3[[#This Row],[varq Rp]]/1000</f>
        <v>12</v>
      </c>
      <c r="L33" s="7">
        <f>Table3[[#This Row],[vardct Rp]]/Table3[[#This Row],[CON]]</f>
        <v>86</v>
      </c>
      <c r="M33" s="6">
        <v>86000</v>
      </c>
      <c r="N33" s="7">
        <f>Table3[[#This Row],[vardq Rp]]/1000</f>
        <v>8.5999999999999993E-2</v>
      </c>
      <c r="O33" s="6">
        <v>10</v>
      </c>
      <c r="P33" s="7">
        <f>Table3[[#This Row],[vard Rp]]/1000</f>
        <v>0.01</v>
      </c>
      <c r="Q33" s="6">
        <v>10</v>
      </c>
      <c r="R33" s="7">
        <f>Table3[[#This Row],[fix Rp]]/1000</f>
        <v>0.01</v>
      </c>
    </row>
    <row r="34" spans="1:18" x14ac:dyDescent="0.25">
      <c r="A34">
        <v>33</v>
      </c>
      <c r="B34" t="s">
        <v>139</v>
      </c>
      <c r="C34" t="s">
        <v>77</v>
      </c>
      <c r="D34" t="s">
        <v>84</v>
      </c>
      <c r="E34" t="s">
        <v>140</v>
      </c>
      <c r="F34">
        <v>1000</v>
      </c>
      <c r="G34">
        <v>3</v>
      </c>
      <c r="H34">
        <f>Table3[[#This Row],[Q (CT)]]*Table3[[#This Row],[CON]]</f>
        <v>3000</v>
      </c>
      <c r="I34" s="6">
        <f>Table3[[#This Row],[varct Rp]]/Table3[[#This Row],[CON]]</f>
        <v>12000</v>
      </c>
      <c r="J34" s="6">
        <v>12000000</v>
      </c>
      <c r="K34" s="7">
        <f>Table3[[#This Row],[varq Rp]]/1000</f>
        <v>12</v>
      </c>
      <c r="L34" s="7">
        <f>Table3[[#This Row],[vardct Rp]]/Table3[[#This Row],[CON]]</f>
        <v>86</v>
      </c>
      <c r="M34" s="6">
        <v>86000</v>
      </c>
      <c r="N34" s="7">
        <f>Table3[[#This Row],[vardq Rp]]/1000</f>
        <v>8.5999999999999993E-2</v>
      </c>
      <c r="O34" s="6">
        <v>10</v>
      </c>
      <c r="P34" s="7">
        <f>Table3[[#This Row],[vard Rp]]/1000</f>
        <v>0.01</v>
      </c>
      <c r="Q34" s="6">
        <v>10</v>
      </c>
      <c r="R34" s="7">
        <f>Table3[[#This Row],[fix Rp]]/1000</f>
        <v>0.01</v>
      </c>
    </row>
    <row r="35" spans="1:18" x14ac:dyDescent="0.25">
      <c r="A35">
        <v>34</v>
      </c>
      <c r="B35" t="s">
        <v>141</v>
      </c>
      <c r="C35" t="s">
        <v>77</v>
      </c>
      <c r="D35" t="s">
        <v>93</v>
      </c>
      <c r="E35" t="s">
        <v>136</v>
      </c>
      <c r="F35">
        <v>1000</v>
      </c>
      <c r="G35">
        <v>3</v>
      </c>
      <c r="H35">
        <f>Table3[[#This Row],[Q (CT)]]*Table3[[#This Row],[CON]]</f>
        <v>3000</v>
      </c>
      <c r="I35" s="6">
        <f>Table3[[#This Row],[varct Rp]]/Table3[[#This Row],[CON]]</f>
        <v>12000</v>
      </c>
      <c r="J35" s="6">
        <v>12000000</v>
      </c>
      <c r="K35" s="7">
        <f>Table3[[#This Row],[varq Rp]]/1000</f>
        <v>12</v>
      </c>
      <c r="L35" s="7">
        <f>Table3[[#This Row],[vardct Rp]]/Table3[[#This Row],[CON]]</f>
        <v>86</v>
      </c>
      <c r="M35" s="6">
        <v>86000</v>
      </c>
      <c r="N35" s="7">
        <f>Table3[[#This Row],[vardq Rp]]/1000</f>
        <v>8.5999999999999993E-2</v>
      </c>
      <c r="O35" s="6">
        <v>10</v>
      </c>
      <c r="P35" s="7">
        <f>Table3[[#This Row],[vard Rp]]/1000</f>
        <v>0.01</v>
      </c>
      <c r="Q35" s="6">
        <v>10</v>
      </c>
      <c r="R35" s="7">
        <f>Table3[[#This Row],[fix Rp]]/1000</f>
        <v>0.01</v>
      </c>
    </row>
    <row r="36" spans="1:18" x14ac:dyDescent="0.25">
      <c r="A36">
        <v>35</v>
      </c>
      <c r="B36" t="s">
        <v>142</v>
      </c>
      <c r="C36" t="s">
        <v>77</v>
      </c>
      <c r="D36" t="s">
        <v>143</v>
      </c>
      <c r="E36" t="s">
        <v>144</v>
      </c>
      <c r="F36">
        <v>1000</v>
      </c>
      <c r="G36">
        <v>3</v>
      </c>
      <c r="H36">
        <f>Table3[[#This Row],[Q (CT)]]*Table3[[#This Row],[CON]]</f>
        <v>3000</v>
      </c>
      <c r="I36" s="6">
        <f>Table3[[#This Row],[varct Rp]]/Table3[[#This Row],[CON]]</f>
        <v>12000</v>
      </c>
      <c r="J36" s="6">
        <v>12000000</v>
      </c>
      <c r="K36" s="7">
        <f>Table3[[#This Row],[varq Rp]]/1000</f>
        <v>12</v>
      </c>
      <c r="L36" s="7">
        <f>Table3[[#This Row],[vardct Rp]]/Table3[[#This Row],[CON]]</f>
        <v>86</v>
      </c>
      <c r="M36" s="6">
        <v>86000</v>
      </c>
      <c r="N36" s="7">
        <f>Table3[[#This Row],[vardq Rp]]/1000</f>
        <v>8.5999999999999993E-2</v>
      </c>
      <c r="O36" s="6">
        <v>10</v>
      </c>
      <c r="P36" s="7">
        <f>Table3[[#This Row],[vard Rp]]/1000</f>
        <v>0.01</v>
      </c>
      <c r="Q36" s="6">
        <v>10</v>
      </c>
      <c r="R36" s="7">
        <f>Table3[[#This Row],[fix Rp]]/1000</f>
        <v>0.01</v>
      </c>
    </row>
    <row r="37" spans="1:18" x14ac:dyDescent="0.25">
      <c r="A37">
        <v>36</v>
      </c>
      <c r="B37" t="s">
        <v>145</v>
      </c>
      <c r="C37" t="s">
        <v>77</v>
      </c>
      <c r="D37" t="s">
        <v>102</v>
      </c>
      <c r="E37" t="s">
        <v>146</v>
      </c>
      <c r="F37">
        <v>1000</v>
      </c>
      <c r="G37">
        <v>3</v>
      </c>
      <c r="H37">
        <f>Table3[[#This Row],[Q (CT)]]*Table3[[#This Row],[CON]]</f>
        <v>3000</v>
      </c>
      <c r="I37" s="6">
        <f>Table3[[#This Row],[varct Rp]]/Table3[[#This Row],[CON]]</f>
        <v>12000</v>
      </c>
      <c r="J37" s="6">
        <v>12000000</v>
      </c>
      <c r="K37" s="7">
        <f>Table3[[#This Row],[varq Rp]]/1000</f>
        <v>12</v>
      </c>
      <c r="L37" s="7">
        <f>Table3[[#This Row],[vardct Rp]]/Table3[[#This Row],[CON]]</f>
        <v>86</v>
      </c>
      <c r="M37" s="6">
        <v>86000</v>
      </c>
      <c r="N37" s="7">
        <f>Table3[[#This Row],[vardq Rp]]/1000</f>
        <v>8.5999999999999993E-2</v>
      </c>
      <c r="O37" s="6">
        <v>10</v>
      </c>
      <c r="P37" s="7">
        <f>Table3[[#This Row],[vard Rp]]/1000</f>
        <v>0.01</v>
      </c>
      <c r="Q37" s="6">
        <v>10</v>
      </c>
      <c r="R37" s="7">
        <f>Table3[[#This Row],[fix Rp]]/1000</f>
        <v>0.01</v>
      </c>
    </row>
    <row r="38" spans="1:18" x14ac:dyDescent="0.25">
      <c r="A38">
        <v>37</v>
      </c>
      <c r="B38" t="s">
        <v>147</v>
      </c>
      <c r="C38" t="s">
        <v>77</v>
      </c>
      <c r="D38" t="s">
        <v>102</v>
      </c>
      <c r="E38" t="s">
        <v>148</v>
      </c>
      <c r="F38">
        <v>1000</v>
      </c>
      <c r="G38">
        <v>3</v>
      </c>
      <c r="H38">
        <f>Table3[[#This Row],[Q (CT)]]*Table3[[#This Row],[CON]]</f>
        <v>3000</v>
      </c>
      <c r="I38" s="6">
        <f>Table3[[#This Row],[varct Rp]]/Table3[[#This Row],[CON]]</f>
        <v>12000</v>
      </c>
      <c r="J38" s="6">
        <v>12000000</v>
      </c>
      <c r="K38" s="7">
        <f>Table3[[#This Row],[varq Rp]]/1000</f>
        <v>12</v>
      </c>
      <c r="L38" s="7">
        <f>Table3[[#This Row],[vardct Rp]]/Table3[[#This Row],[CON]]</f>
        <v>86</v>
      </c>
      <c r="M38" s="6">
        <v>86000</v>
      </c>
      <c r="N38" s="7">
        <f>Table3[[#This Row],[vardq Rp]]/1000</f>
        <v>8.5999999999999993E-2</v>
      </c>
      <c r="O38" s="6">
        <v>10</v>
      </c>
      <c r="P38" s="7">
        <f>Table3[[#This Row],[vard Rp]]/1000</f>
        <v>0.01</v>
      </c>
      <c r="Q38" s="6">
        <v>10</v>
      </c>
      <c r="R38" s="7">
        <f>Table3[[#This Row],[fix Rp]]/1000</f>
        <v>0.01</v>
      </c>
    </row>
    <row r="39" spans="1:18" x14ac:dyDescent="0.25">
      <c r="A39">
        <v>38</v>
      </c>
      <c r="B39" t="s">
        <v>149</v>
      </c>
      <c r="C39" t="s">
        <v>77</v>
      </c>
      <c r="D39" t="s">
        <v>84</v>
      </c>
      <c r="E39" t="s">
        <v>150</v>
      </c>
      <c r="F39">
        <v>1000</v>
      </c>
      <c r="G39">
        <v>3</v>
      </c>
      <c r="H39">
        <f>Table3[[#This Row],[Q (CT)]]*Table3[[#This Row],[CON]]</f>
        <v>3000</v>
      </c>
      <c r="I39" s="6">
        <f>Table3[[#This Row],[varct Rp]]/Table3[[#This Row],[CON]]</f>
        <v>12000</v>
      </c>
      <c r="J39" s="6">
        <v>12000000</v>
      </c>
      <c r="K39" s="7">
        <f>Table3[[#This Row],[varq Rp]]/1000</f>
        <v>12</v>
      </c>
      <c r="L39" s="7">
        <f>Table3[[#This Row],[vardct Rp]]/Table3[[#This Row],[CON]]</f>
        <v>86</v>
      </c>
      <c r="M39" s="6">
        <v>86000</v>
      </c>
      <c r="N39" s="7">
        <f>Table3[[#This Row],[vardq Rp]]/1000</f>
        <v>8.5999999999999993E-2</v>
      </c>
      <c r="O39" s="6">
        <v>10</v>
      </c>
      <c r="P39" s="7">
        <f>Table3[[#This Row],[vard Rp]]/1000</f>
        <v>0.01</v>
      </c>
      <c r="Q39" s="6">
        <v>10</v>
      </c>
      <c r="R39" s="7">
        <f>Table3[[#This Row],[fix Rp]]/1000</f>
        <v>0.01</v>
      </c>
    </row>
    <row r="40" spans="1:18" x14ac:dyDescent="0.25">
      <c r="A40">
        <v>39</v>
      </c>
      <c r="B40" t="s">
        <v>151</v>
      </c>
      <c r="C40" t="s">
        <v>77</v>
      </c>
      <c r="D40" t="s">
        <v>84</v>
      </c>
      <c r="E40" t="s">
        <v>112</v>
      </c>
      <c r="F40">
        <v>1000</v>
      </c>
      <c r="G40">
        <v>3</v>
      </c>
      <c r="H40">
        <f>Table3[[#This Row],[Q (CT)]]*Table3[[#This Row],[CON]]</f>
        <v>3000</v>
      </c>
      <c r="I40" s="6">
        <f>Table3[[#This Row],[varct Rp]]/Table3[[#This Row],[CON]]</f>
        <v>12000</v>
      </c>
      <c r="J40" s="6">
        <v>12000000</v>
      </c>
      <c r="K40" s="7">
        <f>Table3[[#This Row],[varq Rp]]/1000</f>
        <v>12</v>
      </c>
      <c r="L40" s="7">
        <f>Table3[[#This Row],[vardct Rp]]/Table3[[#This Row],[CON]]</f>
        <v>86</v>
      </c>
      <c r="M40" s="6">
        <v>86000</v>
      </c>
      <c r="N40" s="7">
        <f>Table3[[#This Row],[vardq Rp]]/1000</f>
        <v>8.5999999999999993E-2</v>
      </c>
      <c r="O40" s="6">
        <v>10</v>
      </c>
      <c r="P40" s="7">
        <f>Table3[[#This Row],[vard Rp]]/1000</f>
        <v>0.01</v>
      </c>
      <c r="Q40" s="6">
        <v>10</v>
      </c>
      <c r="R40" s="7">
        <f>Table3[[#This Row],[fix Rp]]/1000</f>
        <v>0.01</v>
      </c>
    </row>
    <row r="41" spans="1:18" x14ac:dyDescent="0.25">
      <c r="A41">
        <v>40</v>
      </c>
      <c r="B41" t="s">
        <v>152</v>
      </c>
      <c r="C41" t="s">
        <v>77</v>
      </c>
      <c r="D41" t="s">
        <v>84</v>
      </c>
      <c r="E41" t="s">
        <v>112</v>
      </c>
      <c r="F41">
        <v>1000</v>
      </c>
      <c r="G41">
        <v>3</v>
      </c>
      <c r="H41">
        <f>Table3[[#This Row],[Q (CT)]]*Table3[[#This Row],[CON]]</f>
        <v>3000</v>
      </c>
      <c r="I41" s="6">
        <f>Table3[[#This Row],[varct Rp]]/Table3[[#This Row],[CON]]</f>
        <v>12000</v>
      </c>
      <c r="J41" s="6">
        <v>12000000</v>
      </c>
      <c r="K41" s="7">
        <f>Table3[[#This Row],[varq Rp]]/1000</f>
        <v>12</v>
      </c>
      <c r="L41" s="7">
        <f>Table3[[#This Row],[vardct Rp]]/Table3[[#This Row],[CON]]</f>
        <v>86</v>
      </c>
      <c r="M41" s="6">
        <v>86000</v>
      </c>
      <c r="N41" s="7">
        <f>Table3[[#This Row],[vardq Rp]]/1000</f>
        <v>8.5999999999999993E-2</v>
      </c>
      <c r="O41" s="6">
        <v>10</v>
      </c>
      <c r="P41" s="7">
        <f>Table3[[#This Row],[vard Rp]]/1000</f>
        <v>0.01</v>
      </c>
      <c r="Q41" s="6">
        <v>10</v>
      </c>
      <c r="R41" s="7">
        <f>Table3[[#This Row],[fix Rp]]/1000</f>
        <v>0.01</v>
      </c>
    </row>
    <row r="42" spans="1:18" x14ac:dyDescent="0.25">
      <c r="A42">
        <v>41</v>
      </c>
      <c r="B42" t="s">
        <v>153</v>
      </c>
      <c r="C42" t="s">
        <v>77</v>
      </c>
      <c r="D42" t="s">
        <v>84</v>
      </c>
      <c r="E42" t="s">
        <v>112</v>
      </c>
      <c r="F42">
        <v>1000</v>
      </c>
      <c r="G42">
        <v>3</v>
      </c>
      <c r="H42">
        <f>Table3[[#This Row],[Q (CT)]]*Table3[[#This Row],[CON]]</f>
        <v>3000</v>
      </c>
      <c r="I42" s="6">
        <f>Table3[[#This Row],[varct Rp]]/Table3[[#This Row],[CON]]</f>
        <v>12000</v>
      </c>
      <c r="J42" s="6">
        <v>12000000</v>
      </c>
      <c r="K42" s="7">
        <f>Table3[[#This Row],[varq Rp]]/1000</f>
        <v>12</v>
      </c>
      <c r="L42" s="7">
        <f>Table3[[#This Row],[vardct Rp]]/Table3[[#This Row],[CON]]</f>
        <v>86</v>
      </c>
      <c r="M42" s="6">
        <v>86000</v>
      </c>
      <c r="N42" s="7">
        <f>Table3[[#This Row],[vardq Rp]]/1000</f>
        <v>8.5999999999999993E-2</v>
      </c>
      <c r="O42" s="6">
        <v>10</v>
      </c>
      <c r="P42" s="7">
        <f>Table3[[#This Row],[vard Rp]]/1000</f>
        <v>0.01</v>
      </c>
      <c r="Q42" s="6">
        <v>10</v>
      </c>
      <c r="R42" s="7">
        <f>Table3[[#This Row],[fix Rp]]/1000</f>
        <v>0.01</v>
      </c>
    </row>
    <row r="43" spans="1:18" x14ac:dyDescent="0.25">
      <c r="A43">
        <v>42</v>
      </c>
      <c r="B43" t="s">
        <v>154</v>
      </c>
      <c r="C43" t="s">
        <v>77</v>
      </c>
      <c r="D43" t="s">
        <v>102</v>
      </c>
      <c r="E43" t="s">
        <v>155</v>
      </c>
      <c r="F43">
        <v>1000</v>
      </c>
      <c r="G43">
        <v>3</v>
      </c>
      <c r="H43">
        <f>Table3[[#This Row],[Q (CT)]]*Table3[[#This Row],[CON]]</f>
        <v>3000</v>
      </c>
      <c r="I43" s="6">
        <f>Table3[[#This Row],[varct Rp]]/Table3[[#This Row],[CON]]</f>
        <v>12000</v>
      </c>
      <c r="J43" s="6">
        <v>12000000</v>
      </c>
      <c r="K43" s="7">
        <f>Table3[[#This Row],[varq Rp]]/1000</f>
        <v>12</v>
      </c>
      <c r="L43" s="7">
        <f>Table3[[#This Row],[vardct Rp]]/Table3[[#This Row],[CON]]</f>
        <v>86</v>
      </c>
      <c r="M43" s="6">
        <v>86000</v>
      </c>
      <c r="N43" s="7">
        <f>Table3[[#This Row],[vardq Rp]]/1000</f>
        <v>8.5999999999999993E-2</v>
      </c>
      <c r="O43" s="6">
        <v>10</v>
      </c>
      <c r="P43" s="7">
        <f>Table3[[#This Row],[vard Rp]]/1000</f>
        <v>0.01</v>
      </c>
      <c r="Q43" s="6">
        <v>10</v>
      </c>
      <c r="R43" s="7">
        <f>Table3[[#This Row],[fix Rp]]/1000</f>
        <v>0.01</v>
      </c>
    </row>
    <row r="44" spans="1:18" x14ac:dyDescent="0.25">
      <c r="A44">
        <v>43</v>
      </c>
      <c r="B44" t="s">
        <v>156</v>
      </c>
      <c r="C44" t="s">
        <v>77</v>
      </c>
      <c r="D44" t="s">
        <v>102</v>
      </c>
      <c r="E44" t="s">
        <v>157</v>
      </c>
      <c r="F44">
        <v>1000</v>
      </c>
      <c r="G44">
        <v>3</v>
      </c>
      <c r="H44">
        <f>Table3[[#This Row],[Q (CT)]]*Table3[[#This Row],[CON]]</f>
        <v>3000</v>
      </c>
      <c r="I44" s="6">
        <f>Table3[[#This Row],[varct Rp]]/Table3[[#This Row],[CON]]</f>
        <v>12000</v>
      </c>
      <c r="J44" s="6">
        <v>12000000</v>
      </c>
      <c r="K44" s="7">
        <f>Table3[[#This Row],[varq Rp]]/1000</f>
        <v>12</v>
      </c>
      <c r="L44" s="7">
        <f>Table3[[#This Row],[vardct Rp]]/Table3[[#This Row],[CON]]</f>
        <v>86</v>
      </c>
      <c r="M44" s="6">
        <v>86000</v>
      </c>
      <c r="N44" s="7">
        <f>Table3[[#This Row],[vardq Rp]]/1000</f>
        <v>8.5999999999999993E-2</v>
      </c>
      <c r="O44" s="6">
        <v>10</v>
      </c>
      <c r="P44" s="7">
        <f>Table3[[#This Row],[vard Rp]]/1000</f>
        <v>0.01</v>
      </c>
      <c r="Q44" s="6">
        <v>10</v>
      </c>
      <c r="R44" s="7">
        <f>Table3[[#This Row],[fix Rp]]/1000</f>
        <v>0.01</v>
      </c>
    </row>
    <row r="45" spans="1:18" x14ac:dyDescent="0.25">
      <c r="A45">
        <v>44</v>
      </c>
      <c r="B45" t="s">
        <v>158</v>
      </c>
      <c r="C45" t="s">
        <v>77</v>
      </c>
      <c r="D45" t="s">
        <v>102</v>
      </c>
      <c r="E45" t="s">
        <v>159</v>
      </c>
      <c r="F45">
        <v>1000</v>
      </c>
      <c r="G45">
        <v>3</v>
      </c>
      <c r="H45">
        <f>Table3[[#This Row],[Q (CT)]]*Table3[[#This Row],[CON]]</f>
        <v>3000</v>
      </c>
      <c r="I45" s="6">
        <f>Table3[[#This Row],[varct Rp]]/Table3[[#This Row],[CON]]</f>
        <v>12000</v>
      </c>
      <c r="J45" s="6">
        <v>12000000</v>
      </c>
      <c r="K45" s="7">
        <f>Table3[[#This Row],[varq Rp]]/1000</f>
        <v>12</v>
      </c>
      <c r="L45" s="7">
        <f>Table3[[#This Row],[vardct Rp]]/Table3[[#This Row],[CON]]</f>
        <v>86</v>
      </c>
      <c r="M45" s="6">
        <v>86000</v>
      </c>
      <c r="N45" s="7">
        <f>Table3[[#This Row],[vardq Rp]]/1000</f>
        <v>8.5999999999999993E-2</v>
      </c>
      <c r="O45" s="6">
        <v>10</v>
      </c>
      <c r="P45" s="7">
        <f>Table3[[#This Row],[vard Rp]]/1000</f>
        <v>0.01</v>
      </c>
      <c r="Q45" s="6">
        <v>10</v>
      </c>
      <c r="R45" s="7">
        <f>Table3[[#This Row],[fix Rp]]/1000</f>
        <v>0.01</v>
      </c>
    </row>
    <row r="46" spans="1:18" x14ac:dyDescent="0.25">
      <c r="A46">
        <v>45</v>
      </c>
      <c r="B46" t="s">
        <v>160</v>
      </c>
      <c r="C46" t="s">
        <v>77</v>
      </c>
      <c r="D46" t="s">
        <v>102</v>
      </c>
      <c r="E46" t="s">
        <v>161</v>
      </c>
      <c r="F46">
        <v>1000</v>
      </c>
      <c r="G46">
        <v>3</v>
      </c>
      <c r="H46">
        <f>Table3[[#This Row],[Q (CT)]]*Table3[[#This Row],[CON]]</f>
        <v>3000</v>
      </c>
      <c r="I46" s="6">
        <f>Table3[[#This Row],[varct Rp]]/Table3[[#This Row],[CON]]</f>
        <v>12000</v>
      </c>
      <c r="J46" s="6">
        <v>12000000</v>
      </c>
      <c r="K46" s="7">
        <f>Table3[[#This Row],[varq Rp]]/1000</f>
        <v>12</v>
      </c>
      <c r="L46" s="7">
        <f>Table3[[#This Row],[vardct Rp]]/Table3[[#This Row],[CON]]</f>
        <v>86</v>
      </c>
      <c r="M46" s="6">
        <v>86000</v>
      </c>
      <c r="N46" s="7">
        <f>Table3[[#This Row],[vardq Rp]]/1000</f>
        <v>8.5999999999999993E-2</v>
      </c>
      <c r="O46" s="6">
        <v>10</v>
      </c>
      <c r="P46" s="7">
        <f>Table3[[#This Row],[vard Rp]]/1000</f>
        <v>0.01</v>
      </c>
      <c r="Q46" s="6">
        <v>10</v>
      </c>
      <c r="R46" s="7">
        <f>Table3[[#This Row],[fix Rp]]/1000</f>
        <v>0.01</v>
      </c>
    </row>
    <row r="47" spans="1:18" x14ac:dyDescent="0.25">
      <c r="A47">
        <v>46</v>
      </c>
      <c r="B47" t="s">
        <v>162</v>
      </c>
      <c r="C47" t="s">
        <v>77</v>
      </c>
      <c r="D47" t="s">
        <v>102</v>
      </c>
      <c r="E47" t="s">
        <v>159</v>
      </c>
      <c r="F47">
        <v>1000</v>
      </c>
      <c r="G47">
        <v>3</v>
      </c>
      <c r="H47">
        <f>Table3[[#This Row],[Q (CT)]]*Table3[[#This Row],[CON]]</f>
        <v>3000</v>
      </c>
      <c r="I47" s="6">
        <f>Table3[[#This Row],[varct Rp]]/Table3[[#This Row],[CON]]</f>
        <v>12000</v>
      </c>
      <c r="J47" s="6">
        <v>12000000</v>
      </c>
      <c r="K47" s="7">
        <f>Table3[[#This Row],[varq Rp]]/1000</f>
        <v>12</v>
      </c>
      <c r="L47" s="7">
        <f>Table3[[#This Row],[vardct Rp]]/Table3[[#This Row],[CON]]</f>
        <v>86</v>
      </c>
      <c r="M47" s="6">
        <v>86000</v>
      </c>
      <c r="N47" s="7">
        <f>Table3[[#This Row],[vardq Rp]]/1000</f>
        <v>8.5999999999999993E-2</v>
      </c>
      <c r="O47" s="6">
        <v>10</v>
      </c>
      <c r="P47" s="7">
        <f>Table3[[#This Row],[vard Rp]]/1000</f>
        <v>0.01</v>
      </c>
      <c r="Q47" s="6">
        <v>10</v>
      </c>
      <c r="R47" s="7">
        <f>Table3[[#This Row],[fix Rp]]/1000</f>
        <v>0.01</v>
      </c>
    </row>
    <row r="48" spans="1:18" x14ac:dyDescent="0.25">
      <c r="A48">
        <v>47</v>
      </c>
      <c r="B48" t="s">
        <v>163</v>
      </c>
      <c r="C48" t="s">
        <v>77</v>
      </c>
      <c r="D48" t="s">
        <v>84</v>
      </c>
      <c r="E48" t="s">
        <v>164</v>
      </c>
      <c r="F48">
        <v>1000</v>
      </c>
      <c r="G48">
        <v>3</v>
      </c>
      <c r="H48">
        <f>Table3[[#This Row],[Q (CT)]]*Table3[[#This Row],[CON]]</f>
        <v>3000</v>
      </c>
      <c r="I48" s="6">
        <f>Table3[[#This Row],[varct Rp]]/Table3[[#This Row],[CON]]</f>
        <v>12000</v>
      </c>
      <c r="J48" s="6">
        <v>12000000</v>
      </c>
      <c r="K48" s="7">
        <f>Table3[[#This Row],[varq Rp]]/1000</f>
        <v>12</v>
      </c>
      <c r="L48" s="7">
        <f>Table3[[#This Row],[vardct Rp]]/Table3[[#This Row],[CON]]</f>
        <v>86</v>
      </c>
      <c r="M48" s="6">
        <v>86000</v>
      </c>
      <c r="N48" s="7">
        <f>Table3[[#This Row],[vardq Rp]]/1000</f>
        <v>8.5999999999999993E-2</v>
      </c>
      <c r="O48" s="6">
        <v>10</v>
      </c>
      <c r="P48" s="7">
        <f>Table3[[#This Row],[vard Rp]]/1000</f>
        <v>0.01</v>
      </c>
      <c r="Q48" s="6">
        <v>10</v>
      </c>
      <c r="R48" s="7">
        <f>Table3[[#This Row],[fix Rp]]/1000</f>
        <v>0.01</v>
      </c>
    </row>
    <row r="49" spans="1:18" x14ac:dyDescent="0.25">
      <c r="A49">
        <v>48</v>
      </c>
      <c r="B49" t="s">
        <v>165</v>
      </c>
      <c r="C49" t="s">
        <v>77</v>
      </c>
      <c r="D49" t="s">
        <v>78</v>
      </c>
      <c r="E49" t="s">
        <v>166</v>
      </c>
      <c r="F49">
        <v>1000</v>
      </c>
      <c r="G49">
        <v>3</v>
      </c>
      <c r="H49">
        <f>Table3[[#This Row],[Q (CT)]]*Table3[[#This Row],[CON]]</f>
        <v>3000</v>
      </c>
      <c r="I49" s="6">
        <f>Table3[[#This Row],[varct Rp]]/Table3[[#This Row],[CON]]</f>
        <v>12000</v>
      </c>
      <c r="J49" s="6">
        <v>12000000</v>
      </c>
      <c r="K49" s="7">
        <f>Table3[[#This Row],[varq Rp]]/1000</f>
        <v>12</v>
      </c>
      <c r="L49" s="7">
        <f>Table3[[#This Row],[vardct Rp]]/Table3[[#This Row],[CON]]</f>
        <v>86</v>
      </c>
      <c r="M49" s="6">
        <v>86000</v>
      </c>
      <c r="N49" s="7">
        <f>Table3[[#This Row],[vardq Rp]]/1000</f>
        <v>8.5999999999999993E-2</v>
      </c>
      <c r="O49" s="6">
        <v>10</v>
      </c>
      <c r="P49" s="7">
        <f>Table3[[#This Row],[vard Rp]]/1000</f>
        <v>0.01</v>
      </c>
      <c r="Q49" s="6">
        <v>10</v>
      </c>
      <c r="R49" s="7">
        <f>Table3[[#This Row],[fix Rp]]/1000</f>
        <v>0.01</v>
      </c>
    </row>
    <row r="50" spans="1:18" x14ac:dyDescent="0.25">
      <c r="A50">
        <v>49</v>
      </c>
      <c r="B50" t="s">
        <v>167</v>
      </c>
      <c r="C50" t="s">
        <v>77</v>
      </c>
      <c r="D50" t="s">
        <v>78</v>
      </c>
      <c r="E50" t="s">
        <v>168</v>
      </c>
      <c r="F50">
        <v>1000</v>
      </c>
      <c r="G50">
        <v>3</v>
      </c>
      <c r="H50">
        <f>Table3[[#This Row],[Q (CT)]]*Table3[[#This Row],[CON]]</f>
        <v>3000</v>
      </c>
      <c r="I50" s="6">
        <f>Table3[[#This Row],[varct Rp]]/Table3[[#This Row],[CON]]</f>
        <v>12000</v>
      </c>
      <c r="J50" s="6">
        <v>12000000</v>
      </c>
      <c r="K50" s="7">
        <f>Table3[[#This Row],[varq Rp]]/1000</f>
        <v>12</v>
      </c>
      <c r="L50" s="7">
        <f>Table3[[#This Row],[vardct Rp]]/Table3[[#This Row],[CON]]</f>
        <v>86</v>
      </c>
      <c r="M50" s="6">
        <v>86000</v>
      </c>
      <c r="N50" s="7">
        <f>Table3[[#This Row],[vardq Rp]]/1000</f>
        <v>8.5999999999999993E-2</v>
      </c>
      <c r="O50" s="6">
        <v>10</v>
      </c>
      <c r="P50" s="7">
        <f>Table3[[#This Row],[vard Rp]]/1000</f>
        <v>0.01</v>
      </c>
      <c r="Q50" s="6">
        <v>10</v>
      </c>
      <c r="R50" s="7">
        <f>Table3[[#This Row],[fix Rp]]/1000</f>
        <v>0.01</v>
      </c>
    </row>
    <row r="51" spans="1:18" x14ac:dyDescent="0.25">
      <c r="A51">
        <v>50</v>
      </c>
      <c r="B51" t="s">
        <v>169</v>
      </c>
      <c r="C51" t="s">
        <v>77</v>
      </c>
      <c r="D51" t="s">
        <v>84</v>
      </c>
      <c r="E51" t="s">
        <v>170</v>
      </c>
      <c r="F51">
        <v>1000</v>
      </c>
      <c r="G51">
        <v>3</v>
      </c>
      <c r="H51">
        <f>Table3[[#This Row],[Q (CT)]]*Table3[[#This Row],[CON]]</f>
        <v>3000</v>
      </c>
      <c r="I51" s="6">
        <f>Table3[[#This Row],[varct Rp]]/Table3[[#This Row],[CON]]</f>
        <v>12000</v>
      </c>
      <c r="J51" s="6">
        <v>12000000</v>
      </c>
      <c r="K51" s="7">
        <f>Table3[[#This Row],[varq Rp]]/1000</f>
        <v>12</v>
      </c>
      <c r="L51" s="7">
        <f>Table3[[#This Row],[vardct Rp]]/Table3[[#This Row],[CON]]</f>
        <v>86</v>
      </c>
      <c r="M51" s="6">
        <v>86000</v>
      </c>
      <c r="N51" s="7">
        <f>Table3[[#This Row],[vardq Rp]]/1000</f>
        <v>8.5999999999999993E-2</v>
      </c>
      <c r="O51" s="6">
        <v>10</v>
      </c>
      <c r="P51" s="7">
        <f>Table3[[#This Row],[vard Rp]]/1000</f>
        <v>0.01</v>
      </c>
      <c r="Q51" s="6">
        <v>10</v>
      </c>
      <c r="R51" s="7">
        <f>Table3[[#This Row],[fix Rp]]/1000</f>
        <v>0.01</v>
      </c>
    </row>
    <row r="52" spans="1:18" x14ac:dyDescent="0.25">
      <c r="A52">
        <v>51</v>
      </c>
      <c r="B52" t="s">
        <v>171</v>
      </c>
      <c r="C52" t="s">
        <v>77</v>
      </c>
      <c r="D52" t="s">
        <v>102</v>
      </c>
      <c r="E52" t="s">
        <v>172</v>
      </c>
      <c r="F52">
        <v>1000</v>
      </c>
      <c r="G52">
        <v>3</v>
      </c>
      <c r="H52">
        <f>Table3[[#This Row],[Q (CT)]]*Table3[[#This Row],[CON]]</f>
        <v>3000</v>
      </c>
      <c r="I52" s="6">
        <f>Table3[[#This Row],[varct Rp]]/Table3[[#This Row],[CON]]</f>
        <v>12000</v>
      </c>
      <c r="J52" s="6">
        <v>12000000</v>
      </c>
      <c r="K52" s="7">
        <f>Table3[[#This Row],[varq Rp]]/1000</f>
        <v>12</v>
      </c>
      <c r="L52" s="7">
        <f>Table3[[#This Row],[vardct Rp]]/Table3[[#This Row],[CON]]</f>
        <v>86</v>
      </c>
      <c r="M52" s="6">
        <v>86000</v>
      </c>
      <c r="N52" s="7">
        <f>Table3[[#This Row],[vardq Rp]]/1000</f>
        <v>8.5999999999999993E-2</v>
      </c>
      <c r="O52" s="6">
        <v>10</v>
      </c>
      <c r="P52" s="7">
        <f>Table3[[#This Row],[vard Rp]]/1000</f>
        <v>0.01</v>
      </c>
      <c r="Q52" s="6">
        <v>10</v>
      </c>
      <c r="R52" s="7">
        <f>Table3[[#This Row],[fix Rp]]/1000</f>
        <v>0.01</v>
      </c>
    </row>
    <row r="53" spans="1:18" x14ac:dyDescent="0.25">
      <c r="A53">
        <v>52</v>
      </c>
      <c r="B53" t="s">
        <v>173</v>
      </c>
      <c r="C53" t="s">
        <v>77</v>
      </c>
      <c r="D53" t="s">
        <v>78</v>
      </c>
      <c r="E53" t="s">
        <v>174</v>
      </c>
      <c r="F53">
        <v>1000</v>
      </c>
      <c r="G53">
        <v>3</v>
      </c>
      <c r="H53">
        <f>Table3[[#This Row],[Q (CT)]]*Table3[[#This Row],[CON]]</f>
        <v>3000</v>
      </c>
      <c r="I53" s="6">
        <f>Table3[[#This Row],[varct Rp]]/Table3[[#This Row],[CON]]</f>
        <v>12000</v>
      </c>
      <c r="J53" s="6">
        <v>12000000</v>
      </c>
      <c r="K53" s="7">
        <f>Table3[[#This Row],[varq Rp]]/1000</f>
        <v>12</v>
      </c>
      <c r="L53" s="7">
        <f>Table3[[#This Row],[vardct Rp]]/Table3[[#This Row],[CON]]</f>
        <v>86</v>
      </c>
      <c r="M53" s="6">
        <v>86000</v>
      </c>
      <c r="N53" s="7">
        <f>Table3[[#This Row],[vardq Rp]]/1000</f>
        <v>8.5999999999999993E-2</v>
      </c>
      <c r="O53" s="6">
        <v>10</v>
      </c>
      <c r="P53" s="7">
        <f>Table3[[#This Row],[vard Rp]]/1000</f>
        <v>0.01</v>
      </c>
      <c r="Q53" s="6">
        <v>10</v>
      </c>
      <c r="R53" s="7">
        <f>Table3[[#This Row],[fix Rp]]/1000</f>
        <v>0.01</v>
      </c>
    </row>
    <row r="54" spans="1:18" x14ac:dyDescent="0.25">
      <c r="A54">
        <v>53</v>
      </c>
      <c r="B54" t="s">
        <v>175</v>
      </c>
      <c r="C54" t="s">
        <v>77</v>
      </c>
      <c r="D54" t="s">
        <v>78</v>
      </c>
      <c r="E54" t="s">
        <v>176</v>
      </c>
      <c r="F54">
        <v>1000</v>
      </c>
      <c r="G54">
        <v>3</v>
      </c>
      <c r="H54">
        <f>Table3[[#This Row],[Q (CT)]]*Table3[[#This Row],[CON]]</f>
        <v>3000</v>
      </c>
      <c r="I54" s="6">
        <f>Table3[[#This Row],[varct Rp]]/Table3[[#This Row],[CON]]</f>
        <v>12000</v>
      </c>
      <c r="J54" s="6">
        <v>12000000</v>
      </c>
      <c r="K54" s="7">
        <f>Table3[[#This Row],[varq Rp]]/1000</f>
        <v>12</v>
      </c>
      <c r="L54" s="7">
        <f>Table3[[#This Row],[vardct Rp]]/Table3[[#This Row],[CON]]</f>
        <v>86</v>
      </c>
      <c r="M54" s="6">
        <v>86000</v>
      </c>
      <c r="N54" s="7">
        <f>Table3[[#This Row],[vardq Rp]]/1000</f>
        <v>8.5999999999999993E-2</v>
      </c>
      <c r="O54" s="6">
        <v>10</v>
      </c>
      <c r="P54" s="7">
        <f>Table3[[#This Row],[vard Rp]]/1000</f>
        <v>0.01</v>
      </c>
      <c r="Q54" s="6">
        <v>10</v>
      </c>
      <c r="R54" s="7">
        <f>Table3[[#This Row],[fix Rp]]/1000</f>
        <v>0.01</v>
      </c>
    </row>
    <row r="55" spans="1:18" x14ac:dyDescent="0.25">
      <c r="A55">
        <v>54</v>
      </c>
      <c r="B55" t="s">
        <v>177</v>
      </c>
      <c r="C55" t="s">
        <v>77</v>
      </c>
      <c r="D55" t="s">
        <v>78</v>
      </c>
      <c r="E55" t="s">
        <v>174</v>
      </c>
      <c r="F55">
        <v>1000</v>
      </c>
      <c r="G55">
        <v>3</v>
      </c>
      <c r="H55">
        <f>Table3[[#This Row],[Q (CT)]]*Table3[[#This Row],[CON]]</f>
        <v>3000</v>
      </c>
      <c r="I55" s="6">
        <f>Table3[[#This Row],[varct Rp]]/Table3[[#This Row],[CON]]</f>
        <v>12000</v>
      </c>
      <c r="J55" s="6">
        <v>12000000</v>
      </c>
      <c r="K55" s="7">
        <f>Table3[[#This Row],[varq Rp]]/1000</f>
        <v>12</v>
      </c>
      <c r="L55" s="7">
        <f>Table3[[#This Row],[vardct Rp]]/Table3[[#This Row],[CON]]</f>
        <v>86</v>
      </c>
      <c r="M55" s="6">
        <v>86000</v>
      </c>
      <c r="N55" s="7">
        <f>Table3[[#This Row],[vardq Rp]]/1000</f>
        <v>8.5999999999999993E-2</v>
      </c>
      <c r="O55" s="6">
        <v>10</v>
      </c>
      <c r="P55" s="7">
        <f>Table3[[#This Row],[vard Rp]]/1000</f>
        <v>0.01</v>
      </c>
      <c r="Q55" s="6">
        <v>10</v>
      </c>
      <c r="R55" s="7">
        <f>Table3[[#This Row],[fix Rp]]/1000</f>
        <v>0.01</v>
      </c>
    </row>
    <row r="56" spans="1:18" x14ac:dyDescent="0.25">
      <c r="A56">
        <v>55</v>
      </c>
      <c r="B56" t="s">
        <v>178</v>
      </c>
      <c r="C56" t="s">
        <v>77</v>
      </c>
      <c r="D56" t="s">
        <v>78</v>
      </c>
      <c r="E56" t="s">
        <v>174</v>
      </c>
      <c r="F56">
        <v>1000</v>
      </c>
      <c r="G56">
        <v>3</v>
      </c>
      <c r="H56">
        <f>Table3[[#This Row],[Q (CT)]]*Table3[[#This Row],[CON]]</f>
        <v>3000</v>
      </c>
      <c r="I56" s="6">
        <f>Table3[[#This Row],[varct Rp]]/Table3[[#This Row],[CON]]</f>
        <v>12000</v>
      </c>
      <c r="J56" s="6">
        <v>12000000</v>
      </c>
      <c r="K56" s="7">
        <f>Table3[[#This Row],[varq Rp]]/1000</f>
        <v>12</v>
      </c>
      <c r="L56" s="7">
        <f>Table3[[#This Row],[vardct Rp]]/Table3[[#This Row],[CON]]</f>
        <v>86</v>
      </c>
      <c r="M56" s="6">
        <v>86000</v>
      </c>
      <c r="N56" s="7">
        <f>Table3[[#This Row],[vardq Rp]]/1000</f>
        <v>8.5999999999999993E-2</v>
      </c>
      <c r="O56" s="6">
        <v>10</v>
      </c>
      <c r="P56" s="7">
        <f>Table3[[#This Row],[vard Rp]]/1000</f>
        <v>0.01</v>
      </c>
      <c r="Q56" s="6">
        <v>10</v>
      </c>
      <c r="R56" s="7">
        <f>Table3[[#This Row],[fix Rp]]/1000</f>
        <v>0.01</v>
      </c>
    </row>
    <row r="57" spans="1:18" x14ac:dyDescent="0.25">
      <c r="A57">
        <v>56</v>
      </c>
      <c r="B57" t="s">
        <v>179</v>
      </c>
      <c r="C57" t="s">
        <v>77</v>
      </c>
      <c r="D57" t="s">
        <v>78</v>
      </c>
      <c r="E57" t="s">
        <v>180</v>
      </c>
      <c r="F57">
        <v>1000</v>
      </c>
      <c r="G57">
        <v>3</v>
      </c>
      <c r="H57">
        <f>Table3[[#This Row],[Q (CT)]]*Table3[[#This Row],[CON]]</f>
        <v>3000</v>
      </c>
      <c r="I57" s="6">
        <f>Table3[[#This Row],[varct Rp]]/Table3[[#This Row],[CON]]</f>
        <v>12000</v>
      </c>
      <c r="J57" s="6">
        <v>12000000</v>
      </c>
      <c r="K57" s="7">
        <f>Table3[[#This Row],[varq Rp]]/1000</f>
        <v>12</v>
      </c>
      <c r="L57" s="7">
        <f>Table3[[#This Row],[vardct Rp]]/Table3[[#This Row],[CON]]</f>
        <v>86</v>
      </c>
      <c r="M57" s="6">
        <v>86000</v>
      </c>
      <c r="N57" s="7">
        <f>Table3[[#This Row],[vardq Rp]]/1000</f>
        <v>8.5999999999999993E-2</v>
      </c>
      <c r="O57" s="6">
        <v>10</v>
      </c>
      <c r="P57" s="7">
        <f>Table3[[#This Row],[vard Rp]]/1000</f>
        <v>0.01</v>
      </c>
      <c r="Q57" s="6">
        <v>10</v>
      </c>
      <c r="R57" s="7">
        <f>Table3[[#This Row],[fix Rp]]/1000</f>
        <v>0.01</v>
      </c>
    </row>
    <row r="58" spans="1:18" x14ac:dyDescent="0.25">
      <c r="A58">
        <v>57</v>
      </c>
      <c r="B58" t="s">
        <v>181</v>
      </c>
      <c r="C58" t="s">
        <v>77</v>
      </c>
      <c r="D58" t="s">
        <v>102</v>
      </c>
      <c r="E58" t="s">
        <v>182</v>
      </c>
      <c r="F58">
        <v>1000</v>
      </c>
      <c r="G58">
        <v>3</v>
      </c>
      <c r="H58">
        <f>Table3[[#This Row],[Q (CT)]]*Table3[[#This Row],[CON]]</f>
        <v>3000</v>
      </c>
      <c r="I58" s="6">
        <f>Table3[[#This Row],[varct Rp]]/Table3[[#This Row],[CON]]</f>
        <v>12000</v>
      </c>
      <c r="J58" s="6">
        <v>12000000</v>
      </c>
      <c r="K58" s="7">
        <f>Table3[[#This Row],[varq Rp]]/1000</f>
        <v>12</v>
      </c>
      <c r="L58" s="7">
        <f>Table3[[#This Row],[vardct Rp]]/Table3[[#This Row],[CON]]</f>
        <v>86</v>
      </c>
      <c r="M58" s="6">
        <v>86000</v>
      </c>
      <c r="N58" s="7">
        <f>Table3[[#This Row],[vardq Rp]]/1000</f>
        <v>8.5999999999999993E-2</v>
      </c>
      <c r="O58" s="6">
        <v>10</v>
      </c>
      <c r="P58" s="7">
        <f>Table3[[#This Row],[vard Rp]]/1000</f>
        <v>0.01</v>
      </c>
      <c r="Q58" s="6">
        <v>10</v>
      </c>
      <c r="R58" s="7">
        <f>Table3[[#This Row],[fix Rp]]/1000</f>
        <v>0.01</v>
      </c>
    </row>
    <row r="59" spans="1:18" x14ac:dyDescent="0.25">
      <c r="A59">
        <v>58</v>
      </c>
      <c r="B59" t="s">
        <v>183</v>
      </c>
      <c r="C59" t="s">
        <v>77</v>
      </c>
      <c r="D59" t="s">
        <v>78</v>
      </c>
      <c r="E59" t="s">
        <v>184</v>
      </c>
      <c r="F59">
        <v>1000</v>
      </c>
      <c r="G59">
        <v>3</v>
      </c>
      <c r="H59">
        <f>Table3[[#This Row],[Q (CT)]]*Table3[[#This Row],[CON]]</f>
        <v>3000</v>
      </c>
      <c r="I59" s="6">
        <f>Table3[[#This Row],[varct Rp]]/Table3[[#This Row],[CON]]</f>
        <v>12000</v>
      </c>
      <c r="J59" s="6">
        <v>12000000</v>
      </c>
      <c r="K59" s="7">
        <f>Table3[[#This Row],[varq Rp]]/1000</f>
        <v>12</v>
      </c>
      <c r="L59" s="7">
        <f>Table3[[#This Row],[vardct Rp]]/Table3[[#This Row],[CON]]</f>
        <v>86</v>
      </c>
      <c r="M59" s="6">
        <v>86000</v>
      </c>
      <c r="N59" s="7">
        <f>Table3[[#This Row],[vardq Rp]]/1000</f>
        <v>8.5999999999999993E-2</v>
      </c>
      <c r="O59" s="6">
        <v>10</v>
      </c>
      <c r="P59" s="7">
        <f>Table3[[#This Row],[vard Rp]]/1000</f>
        <v>0.01</v>
      </c>
      <c r="Q59" s="6">
        <v>10</v>
      </c>
      <c r="R59" s="7">
        <f>Table3[[#This Row],[fix Rp]]/1000</f>
        <v>0.01</v>
      </c>
    </row>
    <row r="60" spans="1:18" x14ac:dyDescent="0.25">
      <c r="A60">
        <v>59</v>
      </c>
      <c r="B60" t="s">
        <v>185</v>
      </c>
      <c r="C60" t="s">
        <v>77</v>
      </c>
      <c r="D60" t="s">
        <v>78</v>
      </c>
      <c r="E60" t="s">
        <v>186</v>
      </c>
      <c r="F60">
        <v>1000</v>
      </c>
      <c r="G60">
        <v>3</v>
      </c>
      <c r="H60">
        <f>Table3[[#This Row],[Q (CT)]]*Table3[[#This Row],[CON]]</f>
        <v>3000</v>
      </c>
      <c r="I60" s="6">
        <f>Table3[[#This Row],[varct Rp]]/Table3[[#This Row],[CON]]</f>
        <v>12000</v>
      </c>
      <c r="J60" s="6">
        <v>12000000</v>
      </c>
      <c r="K60" s="7">
        <f>Table3[[#This Row],[varq Rp]]/1000</f>
        <v>12</v>
      </c>
      <c r="L60" s="7">
        <f>Table3[[#This Row],[vardct Rp]]/Table3[[#This Row],[CON]]</f>
        <v>86</v>
      </c>
      <c r="M60" s="6">
        <v>86000</v>
      </c>
      <c r="N60" s="7">
        <f>Table3[[#This Row],[vardq Rp]]/1000</f>
        <v>8.5999999999999993E-2</v>
      </c>
      <c r="O60" s="6">
        <v>10</v>
      </c>
      <c r="P60" s="7">
        <f>Table3[[#This Row],[vard Rp]]/1000</f>
        <v>0.01</v>
      </c>
      <c r="Q60" s="6">
        <v>10</v>
      </c>
      <c r="R60" s="7">
        <f>Table3[[#This Row],[fix Rp]]/1000</f>
        <v>0.01</v>
      </c>
    </row>
    <row r="61" spans="1:18" x14ac:dyDescent="0.25">
      <c r="A61">
        <v>60</v>
      </c>
      <c r="B61" t="s">
        <v>187</v>
      </c>
      <c r="C61" t="s">
        <v>77</v>
      </c>
      <c r="D61" t="s">
        <v>143</v>
      </c>
      <c r="E61" t="s">
        <v>188</v>
      </c>
      <c r="F61">
        <v>1000</v>
      </c>
      <c r="G61">
        <v>3</v>
      </c>
      <c r="H61">
        <f>Table3[[#This Row],[Q (CT)]]*Table3[[#This Row],[CON]]</f>
        <v>3000</v>
      </c>
      <c r="I61" s="6">
        <f>Table3[[#This Row],[varct Rp]]/Table3[[#This Row],[CON]]</f>
        <v>12000</v>
      </c>
      <c r="J61" s="6">
        <v>12000000</v>
      </c>
      <c r="K61" s="7">
        <f>Table3[[#This Row],[varq Rp]]/1000</f>
        <v>12</v>
      </c>
      <c r="L61" s="7">
        <f>Table3[[#This Row],[vardct Rp]]/Table3[[#This Row],[CON]]</f>
        <v>86</v>
      </c>
      <c r="M61" s="6">
        <v>86000</v>
      </c>
      <c r="N61" s="7">
        <f>Table3[[#This Row],[vardq Rp]]/1000</f>
        <v>8.5999999999999993E-2</v>
      </c>
      <c r="O61" s="6">
        <v>10</v>
      </c>
      <c r="P61" s="7">
        <f>Table3[[#This Row],[vard Rp]]/1000</f>
        <v>0.01</v>
      </c>
      <c r="Q61" s="6">
        <v>10</v>
      </c>
      <c r="R61" s="7">
        <f>Table3[[#This Row],[fix Rp]]/1000</f>
        <v>0.01</v>
      </c>
    </row>
    <row r="62" spans="1:18" x14ac:dyDescent="0.25">
      <c r="A62">
        <v>61</v>
      </c>
      <c r="B62" t="s">
        <v>189</v>
      </c>
      <c r="C62" t="s">
        <v>77</v>
      </c>
      <c r="D62" t="s">
        <v>114</v>
      </c>
      <c r="E62" t="s">
        <v>190</v>
      </c>
      <c r="F62">
        <v>1000</v>
      </c>
      <c r="G62">
        <v>3</v>
      </c>
      <c r="H62">
        <f>Table3[[#This Row],[Q (CT)]]*Table3[[#This Row],[CON]]</f>
        <v>3000</v>
      </c>
      <c r="I62" s="6">
        <f>Table3[[#This Row],[varct Rp]]/Table3[[#This Row],[CON]]</f>
        <v>12000</v>
      </c>
      <c r="J62" s="6">
        <v>12000000</v>
      </c>
      <c r="K62" s="7">
        <f>Table3[[#This Row],[varq Rp]]/1000</f>
        <v>12</v>
      </c>
      <c r="L62" s="7">
        <f>Table3[[#This Row],[vardct Rp]]/Table3[[#This Row],[CON]]</f>
        <v>86</v>
      </c>
      <c r="M62" s="6">
        <v>86000</v>
      </c>
      <c r="N62" s="7">
        <f>Table3[[#This Row],[vardq Rp]]/1000</f>
        <v>8.5999999999999993E-2</v>
      </c>
      <c r="O62" s="6">
        <v>10</v>
      </c>
      <c r="P62" s="7">
        <f>Table3[[#This Row],[vard Rp]]/1000</f>
        <v>0.01</v>
      </c>
      <c r="Q62" s="6">
        <v>10</v>
      </c>
      <c r="R62" s="7">
        <f>Table3[[#This Row],[fix Rp]]/1000</f>
        <v>0.01</v>
      </c>
    </row>
    <row r="63" spans="1:18" x14ac:dyDescent="0.25">
      <c r="A63">
        <v>62</v>
      </c>
      <c r="B63" t="s">
        <v>191</v>
      </c>
      <c r="C63" t="s">
        <v>77</v>
      </c>
      <c r="D63" t="s">
        <v>114</v>
      </c>
      <c r="E63" t="s">
        <v>192</v>
      </c>
      <c r="F63">
        <v>1000</v>
      </c>
      <c r="G63">
        <v>3</v>
      </c>
      <c r="H63">
        <f>Table3[[#This Row],[Q (CT)]]*Table3[[#This Row],[CON]]</f>
        <v>3000</v>
      </c>
      <c r="I63" s="6">
        <f>Table3[[#This Row],[varct Rp]]/Table3[[#This Row],[CON]]</f>
        <v>12000</v>
      </c>
      <c r="J63" s="6">
        <v>12000000</v>
      </c>
      <c r="K63" s="7">
        <f>Table3[[#This Row],[varq Rp]]/1000</f>
        <v>12</v>
      </c>
      <c r="L63" s="7">
        <f>Table3[[#This Row],[vardct Rp]]/Table3[[#This Row],[CON]]</f>
        <v>86</v>
      </c>
      <c r="M63" s="6">
        <v>86000</v>
      </c>
      <c r="N63" s="7">
        <f>Table3[[#This Row],[vardq Rp]]/1000</f>
        <v>8.5999999999999993E-2</v>
      </c>
      <c r="O63" s="6">
        <v>10</v>
      </c>
      <c r="P63" s="7">
        <f>Table3[[#This Row],[vard Rp]]/1000</f>
        <v>0.01</v>
      </c>
      <c r="Q63" s="6">
        <v>10</v>
      </c>
      <c r="R63" s="7">
        <f>Table3[[#This Row],[fix Rp]]/1000</f>
        <v>0.01</v>
      </c>
    </row>
    <row r="64" spans="1:18" x14ac:dyDescent="0.25">
      <c r="A64">
        <v>63</v>
      </c>
      <c r="B64" t="s">
        <v>193</v>
      </c>
      <c r="C64" t="s">
        <v>77</v>
      </c>
      <c r="D64" t="s">
        <v>78</v>
      </c>
      <c r="E64" t="s">
        <v>194</v>
      </c>
      <c r="F64">
        <v>1000</v>
      </c>
      <c r="G64">
        <v>3</v>
      </c>
      <c r="H64">
        <f>Table3[[#This Row],[Q (CT)]]*Table3[[#This Row],[CON]]</f>
        <v>3000</v>
      </c>
      <c r="I64" s="6">
        <f>Table3[[#This Row],[varct Rp]]/Table3[[#This Row],[CON]]</f>
        <v>12000</v>
      </c>
      <c r="J64" s="6">
        <v>12000000</v>
      </c>
      <c r="K64" s="7">
        <f>Table3[[#This Row],[varq Rp]]/1000</f>
        <v>12</v>
      </c>
      <c r="L64" s="7">
        <f>Table3[[#This Row],[vardct Rp]]/Table3[[#This Row],[CON]]</f>
        <v>86</v>
      </c>
      <c r="M64" s="6">
        <v>86000</v>
      </c>
      <c r="N64" s="7">
        <f>Table3[[#This Row],[vardq Rp]]/1000</f>
        <v>8.5999999999999993E-2</v>
      </c>
      <c r="O64" s="6">
        <v>10</v>
      </c>
      <c r="P64" s="7">
        <f>Table3[[#This Row],[vard Rp]]/1000</f>
        <v>0.01</v>
      </c>
      <c r="Q64" s="6">
        <v>10</v>
      </c>
      <c r="R64" s="7">
        <f>Table3[[#This Row],[fix Rp]]/1000</f>
        <v>0.01</v>
      </c>
    </row>
    <row r="65" spans="1:18" x14ac:dyDescent="0.25">
      <c r="A65">
        <v>64</v>
      </c>
      <c r="B65" s="8" t="s">
        <v>195</v>
      </c>
      <c r="C65" s="8" t="s">
        <v>196</v>
      </c>
      <c r="D65" s="8" t="s">
        <v>197</v>
      </c>
      <c r="E65" s="1" t="s">
        <v>198</v>
      </c>
      <c r="F65" s="1">
        <v>550</v>
      </c>
      <c r="G65" s="1">
        <v>15</v>
      </c>
      <c r="H65" s="1">
        <f>Table3[[#This Row],[Q (CT)]]*Table3[[#This Row],[CON]]</f>
        <v>8250</v>
      </c>
      <c r="I65" s="9">
        <f>Table3[[#This Row],[varct Rp]]/Table3[[#This Row],[CON]]</f>
        <v>16363.636363636364</v>
      </c>
      <c r="J65" s="9">
        <v>9000000</v>
      </c>
      <c r="K65" s="10">
        <f>Table3[[#This Row],[varq Rp]]/1000</f>
        <v>16.363636363636363</v>
      </c>
      <c r="L65" s="10">
        <f>Table3[[#This Row],[vardct Rp]]/Table3[[#This Row],[CON]]</f>
        <v>21.818181818181817</v>
      </c>
      <c r="M65" s="9">
        <v>12000</v>
      </c>
      <c r="N65" s="10">
        <f>Table3[[#This Row],[vardq Rp]]/1000</f>
        <v>2.1818181818181816E-2</v>
      </c>
      <c r="O65" s="6">
        <v>10</v>
      </c>
      <c r="P65" s="7">
        <f>Table3[[#This Row],[vard Rp]]/1000</f>
        <v>0.01</v>
      </c>
      <c r="Q65" s="6">
        <v>10</v>
      </c>
      <c r="R65" s="7">
        <f>Table3[[#This Row],[fix Rp]]/1000</f>
        <v>0.01</v>
      </c>
    </row>
    <row r="66" spans="1:18" x14ac:dyDescent="0.25">
      <c r="A66">
        <v>65</v>
      </c>
      <c r="B66" s="8" t="s">
        <v>199</v>
      </c>
      <c r="C66" s="8" t="s">
        <v>196</v>
      </c>
      <c r="D66" s="8" t="s">
        <v>143</v>
      </c>
      <c r="E66" s="1" t="s">
        <v>200</v>
      </c>
      <c r="F66" s="1">
        <v>550</v>
      </c>
      <c r="G66" s="1">
        <v>15</v>
      </c>
      <c r="H66" s="1">
        <f>Table3[[#This Row],[Q (CT)]]*Table3[[#This Row],[CON]]</f>
        <v>8250</v>
      </c>
      <c r="I66" s="9">
        <f>Table3[[#This Row],[varct Rp]]/Table3[[#This Row],[CON]]</f>
        <v>18181.81818181818</v>
      </c>
      <c r="J66" s="9">
        <v>10000000</v>
      </c>
      <c r="K66" s="10">
        <f>Table3[[#This Row],[varq Rp]]/1000</f>
        <v>18.18181818181818</v>
      </c>
      <c r="L66" s="10">
        <f>Table3[[#This Row],[vardct Rp]]/Table3[[#This Row],[CON]]</f>
        <v>25.454545454545453</v>
      </c>
      <c r="M66" s="9">
        <v>14000</v>
      </c>
      <c r="N66" s="10">
        <f>Table3[[#This Row],[vardq Rp]]/1000</f>
        <v>2.5454545454545452E-2</v>
      </c>
      <c r="O66" s="6">
        <v>10</v>
      </c>
      <c r="P66" s="7">
        <f>Table3[[#This Row],[vard Rp]]/1000</f>
        <v>0.01</v>
      </c>
      <c r="Q66" s="6">
        <v>10</v>
      </c>
      <c r="R66" s="7">
        <f>Table3[[#This Row],[fix Rp]]/1000</f>
        <v>0.01</v>
      </c>
    </row>
    <row r="67" spans="1:18" x14ac:dyDescent="0.25">
      <c r="A67">
        <v>66</v>
      </c>
      <c r="B67" s="8" t="s">
        <v>201</v>
      </c>
      <c r="C67" s="8" t="s">
        <v>196</v>
      </c>
      <c r="D67" s="8" t="s">
        <v>93</v>
      </c>
      <c r="E67" s="1" t="s">
        <v>202</v>
      </c>
      <c r="F67" s="1">
        <v>550</v>
      </c>
      <c r="G67" s="1">
        <v>15</v>
      </c>
      <c r="H67" s="1">
        <f>Table3[[#This Row],[Q (CT)]]*Table3[[#This Row],[CON]]</f>
        <v>8250</v>
      </c>
      <c r="I67" s="9">
        <f>Table3[[#This Row],[varct Rp]]/Table3[[#This Row],[CON]]</f>
        <v>21818.18181818182</v>
      </c>
      <c r="J67" s="9">
        <v>12000000</v>
      </c>
      <c r="K67" s="10">
        <f>Table3[[#This Row],[varq Rp]]/1000</f>
        <v>21.81818181818182</v>
      </c>
      <c r="L67" s="10">
        <f>Table3[[#This Row],[vardct Rp]]/Table3[[#This Row],[CON]]</f>
        <v>18.181818181818183</v>
      </c>
      <c r="M67" s="9">
        <v>10000</v>
      </c>
      <c r="N67" s="10">
        <f>Table3[[#This Row],[vardq Rp]]/1000</f>
        <v>1.8181818181818184E-2</v>
      </c>
      <c r="O67" s="6">
        <v>10</v>
      </c>
      <c r="P67" s="7">
        <f>Table3[[#This Row],[vard Rp]]/1000</f>
        <v>0.01</v>
      </c>
      <c r="Q67" s="6">
        <v>10</v>
      </c>
      <c r="R67" s="7">
        <f>Table3[[#This Row],[fix Rp]]/1000</f>
        <v>0.01</v>
      </c>
    </row>
    <row r="68" spans="1:18" x14ac:dyDescent="0.25">
      <c r="A68">
        <v>67</v>
      </c>
      <c r="B68" s="8" t="s">
        <v>203</v>
      </c>
      <c r="C68" s="8" t="s">
        <v>196</v>
      </c>
      <c r="D68" s="8" t="s">
        <v>204</v>
      </c>
      <c r="E68" s="1" t="s">
        <v>205</v>
      </c>
      <c r="F68" s="1">
        <v>550</v>
      </c>
      <c r="G68" s="1">
        <v>15</v>
      </c>
      <c r="H68" s="1">
        <f>Table3[[#This Row],[Q (CT)]]*Table3[[#This Row],[CON]]</f>
        <v>8250</v>
      </c>
      <c r="I68" s="9">
        <f>Table3[[#This Row],[varct Rp]]/Table3[[#This Row],[CON]]</f>
        <v>23636.363636363636</v>
      </c>
      <c r="J68" s="9">
        <v>13000000</v>
      </c>
      <c r="K68" s="10">
        <f>Table3[[#This Row],[varq Rp]]/1000</f>
        <v>23.636363636363637</v>
      </c>
      <c r="L68" s="10">
        <f>Table3[[#This Row],[vardct Rp]]/Table3[[#This Row],[CON]]</f>
        <v>20</v>
      </c>
      <c r="M68" s="9">
        <v>11000</v>
      </c>
      <c r="N68" s="10">
        <f>Table3[[#This Row],[vardq Rp]]/1000</f>
        <v>0.02</v>
      </c>
      <c r="O68" s="6">
        <v>10</v>
      </c>
      <c r="P68" s="7">
        <f>Table3[[#This Row],[vard Rp]]/1000</f>
        <v>0.01</v>
      </c>
      <c r="Q68" s="6">
        <v>10</v>
      </c>
      <c r="R68" s="7">
        <f>Table3[[#This Row],[fix Rp]]/1000</f>
        <v>0.01</v>
      </c>
    </row>
    <row r="69" spans="1:18" x14ac:dyDescent="0.25">
      <c r="A69">
        <v>68</v>
      </c>
      <c r="B69" s="8" t="s">
        <v>206</v>
      </c>
      <c r="C69" s="8" t="s">
        <v>196</v>
      </c>
      <c r="D69" s="8" t="s">
        <v>207</v>
      </c>
      <c r="E69" s="1" t="s">
        <v>202</v>
      </c>
      <c r="F69" s="1">
        <v>550</v>
      </c>
      <c r="G69" s="1">
        <v>15</v>
      </c>
      <c r="H69" s="1">
        <f>Table3[[#This Row],[Q (CT)]]*Table3[[#This Row],[CON]]</f>
        <v>8250</v>
      </c>
      <c r="I69" s="9">
        <f>Table3[[#This Row],[varct Rp]]/Table3[[#This Row],[CON]]</f>
        <v>20000</v>
      </c>
      <c r="J69" s="9">
        <v>11000000</v>
      </c>
      <c r="K69" s="10">
        <f>Table3[[#This Row],[varq Rp]]/1000</f>
        <v>20</v>
      </c>
      <c r="L69" s="10">
        <f>Table3[[#This Row],[vardct Rp]]/Table3[[#This Row],[CON]]</f>
        <v>16.363636363636363</v>
      </c>
      <c r="M69" s="9">
        <v>9000</v>
      </c>
      <c r="N69" s="10">
        <f>Table3[[#This Row],[vardq Rp]]/1000</f>
        <v>1.6363636363636365E-2</v>
      </c>
      <c r="O69" s="6">
        <v>10</v>
      </c>
      <c r="P69" s="7">
        <f>Table3[[#This Row],[vard Rp]]/1000</f>
        <v>0.01</v>
      </c>
      <c r="Q69" s="6">
        <v>10</v>
      </c>
      <c r="R69" s="7">
        <f>Table3[[#This Row],[fix Rp]]/1000</f>
        <v>0.01</v>
      </c>
    </row>
    <row r="70" spans="1:18" x14ac:dyDescent="0.25">
      <c r="A70">
        <v>69</v>
      </c>
      <c r="B70" s="8" t="s">
        <v>208</v>
      </c>
      <c r="C70" s="8" t="s">
        <v>196</v>
      </c>
      <c r="D70" s="8" t="s">
        <v>93</v>
      </c>
      <c r="E70" s="1" t="s">
        <v>209</v>
      </c>
      <c r="F70" s="1">
        <v>550</v>
      </c>
      <c r="G70" s="1">
        <v>15</v>
      </c>
      <c r="H70" s="1">
        <f>Table3[[#This Row],[Q (CT)]]*Table3[[#This Row],[CON]]</f>
        <v>8250</v>
      </c>
      <c r="I70" s="9">
        <f>Table3[[#This Row],[varct Rp]]/Table3[[#This Row],[CON]]</f>
        <v>27272.727272727272</v>
      </c>
      <c r="J70" s="9">
        <v>15000000</v>
      </c>
      <c r="K70" s="10">
        <f>Table3[[#This Row],[varq Rp]]/1000</f>
        <v>27.272727272727273</v>
      </c>
      <c r="L70" s="10">
        <f>Table3[[#This Row],[vardct Rp]]/Table3[[#This Row],[CON]]</f>
        <v>25.454545454545453</v>
      </c>
      <c r="M70" s="9">
        <v>14000</v>
      </c>
      <c r="N70" s="10">
        <f>Table3[[#This Row],[vardq Rp]]/1000</f>
        <v>2.5454545454545452E-2</v>
      </c>
      <c r="O70" s="6">
        <v>10</v>
      </c>
      <c r="P70" s="7">
        <f>Table3[[#This Row],[vard Rp]]/1000</f>
        <v>0.01</v>
      </c>
      <c r="Q70" s="6">
        <v>10</v>
      </c>
      <c r="R70" s="7">
        <f>Table3[[#This Row],[fix Rp]]/1000</f>
        <v>0.01</v>
      </c>
    </row>
    <row r="71" spans="1:18" x14ac:dyDescent="0.25">
      <c r="A71">
        <v>70</v>
      </c>
      <c r="B71" s="8" t="s">
        <v>210</v>
      </c>
      <c r="C71" s="8" t="s">
        <v>196</v>
      </c>
      <c r="D71" s="8" t="s">
        <v>93</v>
      </c>
      <c r="E71" s="1" t="s">
        <v>211</v>
      </c>
      <c r="F71" s="1">
        <v>550</v>
      </c>
      <c r="G71" s="1">
        <v>15</v>
      </c>
      <c r="H71" s="1">
        <f>Table3[[#This Row],[Q (CT)]]*Table3[[#This Row],[CON]]</f>
        <v>8250</v>
      </c>
      <c r="I71" s="9">
        <f>Table3[[#This Row],[varct Rp]]/Table3[[#This Row],[CON]]</f>
        <v>18181.81818181818</v>
      </c>
      <c r="J71" s="9">
        <v>10000000</v>
      </c>
      <c r="K71" s="10">
        <f>Table3[[#This Row],[varq Rp]]/1000</f>
        <v>18.18181818181818</v>
      </c>
      <c r="L71" s="10">
        <f>Table3[[#This Row],[vardct Rp]]/Table3[[#This Row],[CON]]</f>
        <v>23.636363636363637</v>
      </c>
      <c r="M71" s="9">
        <v>13000</v>
      </c>
      <c r="N71" s="10">
        <f>Table3[[#This Row],[vardq Rp]]/1000</f>
        <v>2.3636363636363636E-2</v>
      </c>
      <c r="O71" s="6">
        <v>10</v>
      </c>
      <c r="P71" s="7">
        <f>Table3[[#This Row],[vard Rp]]/1000</f>
        <v>0.01</v>
      </c>
      <c r="Q71" s="6">
        <v>10</v>
      </c>
      <c r="R71" s="7">
        <f>Table3[[#This Row],[fix Rp]]/1000</f>
        <v>0.01</v>
      </c>
    </row>
    <row r="72" spans="1:18" x14ac:dyDescent="0.25">
      <c r="A72">
        <v>71</v>
      </c>
      <c r="B72" s="8" t="s">
        <v>212</v>
      </c>
      <c r="C72" s="8" t="s">
        <v>196</v>
      </c>
      <c r="D72" s="8" t="s">
        <v>114</v>
      </c>
      <c r="E72" s="1" t="s">
        <v>213</v>
      </c>
      <c r="F72" s="1">
        <v>550</v>
      </c>
      <c r="G72" s="1">
        <v>15</v>
      </c>
      <c r="H72" s="1">
        <f>Table3[[#This Row],[Q (CT)]]*Table3[[#This Row],[CON]]</f>
        <v>8250</v>
      </c>
      <c r="I72" s="9">
        <f>Table3[[#This Row],[varct Rp]]/Table3[[#This Row],[CON]]</f>
        <v>20909.090909090908</v>
      </c>
      <c r="J72" s="9">
        <v>11500000</v>
      </c>
      <c r="K72" s="10">
        <f>Table3[[#This Row],[varq Rp]]/1000</f>
        <v>20.909090909090907</v>
      </c>
      <c r="L72" s="10">
        <f>Table3[[#This Row],[vardct Rp]]/Table3[[#This Row],[CON]]</f>
        <v>3.6363636363636362</v>
      </c>
      <c r="M72" s="9">
        <v>2000</v>
      </c>
      <c r="N72" s="10">
        <f>Table3[[#This Row],[vardq Rp]]/1000</f>
        <v>3.6363636363636364E-3</v>
      </c>
      <c r="O72" s="6">
        <v>10</v>
      </c>
      <c r="P72" s="7">
        <f>Table3[[#This Row],[vard Rp]]/1000</f>
        <v>0.01</v>
      </c>
      <c r="Q72" s="6">
        <v>10</v>
      </c>
      <c r="R72" s="7">
        <f>Table3[[#This Row],[fix Rp]]/1000</f>
        <v>0.01</v>
      </c>
    </row>
    <row r="73" spans="1:18" x14ac:dyDescent="0.25">
      <c r="A73">
        <v>72</v>
      </c>
      <c r="B73" s="11" t="s">
        <v>214</v>
      </c>
      <c r="C73" s="8" t="s">
        <v>196</v>
      </c>
      <c r="D73" s="11" t="s">
        <v>215</v>
      </c>
      <c r="E73" s="1" t="s">
        <v>216</v>
      </c>
      <c r="F73" s="1">
        <v>550</v>
      </c>
      <c r="G73" s="1">
        <v>15</v>
      </c>
      <c r="H73" s="1">
        <f>Table3[[#This Row],[Q (CT)]]*Table3[[#This Row],[CON]]</f>
        <v>8250</v>
      </c>
      <c r="I73" s="9">
        <f>Table3[[#This Row],[varct Rp]]/Table3[[#This Row],[CON]]</f>
        <v>21818.18181818182</v>
      </c>
      <c r="J73" s="9">
        <v>12000000</v>
      </c>
      <c r="K73" s="10">
        <f>Table3[[#This Row],[varq Rp]]/1000</f>
        <v>21.81818181818182</v>
      </c>
      <c r="L73" s="10">
        <f>Table3[[#This Row],[vardct Rp]]/Table3[[#This Row],[CON]]</f>
        <v>3.6363636363636362</v>
      </c>
      <c r="M73" s="9">
        <v>2000</v>
      </c>
      <c r="N73" s="10">
        <f>Table3[[#This Row],[vardq Rp]]/1000</f>
        <v>3.6363636363636364E-3</v>
      </c>
      <c r="O73" s="6">
        <v>10</v>
      </c>
      <c r="P73" s="7">
        <f>Table3[[#This Row],[vard Rp]]/1000</f>
        <v>0.01</v>
      </c>
      <c r="Q73" s="6">
        <v>10</v>
      </c>
      <c r="R73" s="7">
        <f>Table3[[#This Row],[fix Rp]]/1000</f>
        <v>0.01</v>
      </c>
    </row>
    <row r="74" spans="1:18" x14ac:dyDescent="0.25">
      <c r="A74">
        <v>73</v>
      </c>
      <c r="B74" s="8" t="s">
        <v>217</v>
      </c>
      <c r="C74" s="8" t="s">
        <v>196</v>
      </c>
      <c r="D74" s="8" t="s">
        <v>215</v>
      </c>
      <c r="E74" s="1" t="s">
        <v>218</v>
      </c>
      <c r="F74" s="1">
        <v>550</v>
      </c>
      <c r="G74" s="1">
        <v>15</v>
      </c>
      <c r="H74" s="1">
        <f>Table3[[#This Row],[Q (CT)]]*Table3[[#This Row],[CON]]</f>
        <v>8250</v>
      </c>
      <c r="I74" s="9">
        <f>Table3[[#This Row],[varct Rp]]/Table3[[#This Row],[CON]]</f>
        <v>21818.18181818182</v>
      </c>
      <c r="J74" s="9">
        <v>12000000</v>
      </c>
      <c r="K74" s="10">
        <f>Table3[[#This Row],[varq Rp]]/1000</f>
        <v>21.81818181818182</v>
      </c>
      <c r="L74" s="10">
        <f>Table3[[#This Row],[vardct Rp]]/Table3[[#This Row],[CON]]</f>
        <v>3.6363636363636362</v>
      </c>
      <c r="M74" s="9">
        <v>2000</v>
      </c>
      <c r="N74" s="10">
        <f>Table3[[#This Row],[vardq Rp]]/1000</f>
        <v>3.6363636363636364E-3</v>
      </c>
      <c r="O74" s="6">
        <v>10</v>
      </c>
      <c r="P74" s="7">
        <f>Table3[[#This Row],[vard Rp]]/1000</f>
        <v>0.01</v>
      </c>
      <c r="Q74" s="6">
        <v>10</v>
      </c>
      <c r="R74" s="7">
        <f>Table3[[#This Row],[fix Rp]]/1000</f>
        <v>0.01</v>
      </c>
    </row>
    <row r="75" spans="1:18" x14ac:dyDescent="0.25">
      <c r="A75">
        <v>74</v>
      </c>
      <c r="B75" s="8" t="s">
        <v>219</v>
      </c>
      <c r="C75" s="8" t="s">
        <v>196</v>
      </c>
      <c r="D75" s="8" t="s">
        <v>220</v>
      </c>
      <c r="E75" s="1" t="s">
        <v>221</v>
      </c>
      <c r="F75" s="1">
        <v>550</v>
      </c>
      <c r="G75" s="1">
        <v>15</v>
      </c>
      <c r="H75" s="1">
        <f>Table3[[#This Row],[Q (CT)]]*Table3[[#This Row],[CON]]</f>
        <v>8250</v>
      </c>
      <c r="I75" s="9">
        <f>Table3[[#This Row],[varct Rp]]/Table3[[#This Row],[CON]]</f>
        <v>22727.272727272728</v>
      </c>
      <c r="J75" s="9">
        <v>12500000</v>
      </c>
      <c r="K75" s="10">
        <f>Table3[[#This Row],[varq Rp]]/1000</f>
        <v>22.727272727272727</v>
      </c>
      <c r="L75" s="10">
        <f>Table3[[#This Row],[vardct Rp]]/Table3[[#This Row],[CON]]</f>
        <v>3.6363636363636362</v>
      </c>
      <c r="M75" s="9">
        <v>2000</v>
      </c>
      <c r="N75" s="10">
        <f>Table3[[#This Row],[vardq Rp]]/1000</f>
        <v>3.6363636363636364E-3</v>
      </c>
      <c r="O75" s="6">
        <v>10</v>
      </c>
      <c r="P75" s="7">
        <f>Table3[[#This Row],[vard Rp]]/1000</f>
        <v>0.01</v>
      </c>
      <c r="Q75" s="6">
        <v>10</v>
      </c>
      <c r="R75" s="7">
        <f>Table3[[#This Row],[fix Rp]]/1000</f>
        <v>0.01</v>
      </c>
    </row>
    <row r="76" spans="1:18" x14ac:dyDescent="0.25">
      <c r="A76">
        <v>75</v>
      </c>
      <c r="B76" s="8" t="s">
        <v>222</v>
      </c>
      <c r="C76" s="8" t="s">
        <v>196</v>
      </c>
      <c r="D76" s="8" t="s">
        <v>223</v>
      </c>
      <c r="E76" s="1" t="s">
        <v>224</v>
      </c>
      <c r="F76" s="1">
        <v>550</v>
      </c>
      <c r="G76" s="1">
        <v>15</v>
      </c>
      <c r="H76" s="1">
        <f>Table3[[#This Row],[Q (CT)]]*Table3[[#This Row],[CON]]</f>
        <v>8250</v>
      </c>
      <c r="I76" s="9">
        <f>Table3[[#This Row],[varct Rp]]/Table3[[#This Row],[CON]]</f>
        <v>19090.909090909092</v>
      </c>
      <c r="J76" s="9">
        <v>10500000</v>
      </c>
      <c r="K76" s="10">
        <f>Table3[[#This Row],[varq Rp]]/1000</f>
        <v>19.090909090909093</v>
      </c>
      <c r="L76" s="10">
        <f>Table3[[#This Row],[vardct Rp]]/Table3[[#This Row],[CON]]</f>
        <v>3.6363636363636362</v>
      </c>
      <c r="M76" s="9">
        <v>2000</v>
      </c>
      <c r="N76" s="10">
        <f>Table3[[#This Row],[vardq Rp]]/1000</f>
        <v>3.6363636363636364E-3</v>
      </c>
      <c r="O76" s="6">
        <v>10</v>
      </c>
      <c r="P76" s="7">
        <f>Table3[[#This Row],[vard Rp]]/1000</f>
        <v>0.01</v>
      </c>
      <c r="Q76" s="6">
        <v>10</v>
      </c>
      <c r="R76" s="7">
        <f>Table3[[#This Row],[fix Rp]]/1000</f>
        <v>0.01</v>
      </c>
    </row>
    <row r="77" spans="1:18" x14ac:dyDescent="0.25">
      <c r="A77">
        <v>76</v>
      </c>
      <c r="B77" s="8" t="s">
        <v>225</v>
      </c>
      <c r="C77" s="8" t="s">
        <v>196</v>
      </c>
      <c r="D77" s="8" t="s">
        <v>215</v>
      </c>
      <c r="E77" s="1" t="s">
        <v>226</v>
      </c>
      <c r="F77" s="1">
        <v>550</v>
      </c>
      <c r="G77" s="1">
        <v>15</v>
      </c>
      <c r="H77" s="1">
        <f>Table3[[#This Row],[Q (CT)]]*Table3[[#This Row],[CON]]</f>
        <v>8250</v>
      </c>
      <c r="I77" s="9">
        <f>Table3[[#This Row],[varct Rp]]/Table3[[#This Row],[CON]]</f>
        <v>21818.18181818182</v>
      </c>
      <c r="J77" s="9">
        <v>12000000</v>
      </c>
      <c r="K77" s="10">
        <f>Table3[[#This Row],[varq Rp]]/1000</f>
        <v>21.81818181818182</v>
      </c>
      <c r="L77" s="10">
        <f>Table3[[#This Row],[vardct Rp]]/Table3[[#This Row],[CON]]</f>
        <v>3.6363636363636362</v>
      </c>
      <c r="M77" s="9">
        <v>2000</v>
      </c>
      <c r="N77" s="10">
        <f>Table3[[#This Row],[vardq Rp]]/1000</f>
        <v>3.6363636363636364E-3</v>
      </c>
      <c r="O77" s="6">
        <v>10</v>
      </c>
      <c r="P77" s="7">
        <f>Table3[[#This Row],[vard Rp]]/1000</f>
        <v>0.01</v>
      </c>
      <c r="Q77" s="6">
        <v>10</v>
      </c>
      <c r="R77" s="7">
        <f>Table3[[#This Row],[fix Rp]]/1000</f>
        <v>0.01</v>
      </c>
    </row>
    <row r="78" spans="1:18" x14ac:dyDescent="0.25">
      <c r="A78">
        <v>77</v>
      </c>
      <c r="B78" s="8" t="s">
        <v>227</v>
      </c>
      <c r="C78" s="8" t="s">
        <v>196</v>
      </c>
      <c r="D78" s="8" t="s">
        <v>215</v>
      </c>
      <c r="E78" s="1" t="s">
        <v>228</v>
      </c>
      <c r="F78" s="1">
        <v>550</v>
      </c>
      <c r="G78" s="1">
        <v>15</v>
      </c>
      <c r="H78" s="1">
        <f>Table3[[#This Row],[Q (CT)]]*Table3[[#This Row],[CON]]</f>
        <v>8250</v>
      </c>
      <c r="I78" s="9">
        <f>Table3[[#This Row],[varct Rp]]/Table3[[#This Row],[CON]]</f>
        <v>21818.18181818182</v>
      </c>
      <c r="J78" s="9">
        <v>12000000</v>
      </c>
      <c r="K78" s="10">
        <f>Table3[[#This Row],[varq Rp]]/1000</f>
        <v>21.81818181818182</v>
      </c>
      <c r="L78" s="10">
        <f>Table3[[#This Row],[vardct Rp]]/Table3[[#This Row],[CON]]</f>
        <v>3.6363636363636362</v>
      </c>
      <c r="M78" s="9">
        <v>2000</v>
      </c>
      <c r="N78" s="10">
        <f>Table3[[#This Row],[vardq Rp]]/1000</f>
        <v>3.6363636363636364E-3</v>
      </c>
      <c r="O78" s="6">
        <v>10</v>
      </c>
      <c r="P78" s="7">
        <f>Table3[[#This Row],[vard Rp]]/1000</f>
        <v>0.01</v>
      </c>
      <c r="Q78" s="6">
        <v>10</v>
      </c>
      <c r="R78" s="7">
        <f>Table3[[#This Row],[fix Rp]]/1000</f>
        <v>0.01</v>
      </c>
    </row>
    <row r="79" spans="1:18" x14ac:dyDescent="0.25">
      <c r="A79">
        <v>78</v>
      </c>
      <c r="B79" s="8" t="s">
        <v>229</v>
      </c>
      <c r="C79" s="8" t="s">
        <v>196</v>
      </c>
      <c r="D79" s="8" t="s">
        <v>215</v>
      </c>
      <c r="E79" s="1" t="s">
        <v>230</v>
      </c>
      <c r="F79" s="1">
        <v>550</v>
      </c>
      <c r="G79" s="1">
        <v>15</v>
      </c>
      <c r="H79" s="1">
        <f>Table3[[#This Row],[Q (CT)]]*Table3[[#This Row],[CON]]</f>
        <v>8250</v>
      </c>
      <c r="I79" s="9">
        <f>Table3[[#This Row],[varct Rp]]/Table3[[#This Row],[CON]]</f>
        <v>20000</v>
      </c>
      <c r="J79" s="9">
        <v>11000000</v>
      </c>
      <c r="K79" s="10">
        <f>Table3[[#This Row],[varq Rp]]/1000</f>
        <v>20</v>
      </c>
      <c r="L79" s="10">
        <f>Table3[[#This Row],[vardct Rp]]/Table3[[#This Row],[CON]]</f>
        <v>3.6363636363636362</v>
      </c>
      <c r="M79" s="9">
        <v>2000</v>
      </c>
      <c r="N79" s="10">
        <f>Table3[[#This Row],[vardq Rp]]/1000</f>
        <v>3.6363636363636364E-3</v>
      </c>
      <c r="O79" s="6">
        <v>10</v>
      </c>
      <c r="P79" s="7">
        <f>Table3[[#This Row],[vard Rp]]/1000</f>
        <v>0.01</v>
      </c>
      <c r="Q79" s="6">
        <v>10</v>
      </c>
      <c r="R79" s="7">
        <f>Table3[[#This Row],[fix Rp]]/1000</f>
        <v>0.01</v>
      </c>
    </row>
    <row r="80" spans="1:18" x14ac:dyDescent="0.25">
      <c r="A80">
        <v>79</v>
      </c>
      <c r="B80" s="8" t="s">
        <v>231</v>
      </c>
      <c r="C80" s="8" t="s">
        <v>196</v>
      </c>
      <c r="D80" s="8" t="s">
        <v>114</v>
      </c>
      <c r="E80" s="1" t="s">
        <v>213</v>
      </c>
      <c r="F80" s="1">
        <v>550</v>
      </c>
      <c r="G80" s="1">
        <v>15</v>
      </c>
      <c r="H80" s="1">
        <f>Table3[[#This Row],[Q (CT)]]*Table3[[#This Row],[CON]]</f>
        <v>8250</v>
      </c>
      <c r="I80" s="9">
        <f>Table3[[#This Row],[varct Rp]]/Table3[[#This Row],[CON]]</f>
        <v>21818.18181818182</v>
      </c>
      <c r="J80" s="9">
        <v>12000000</v>
      </c>
      <c r="K80" s="10">
        <f>Table3[[#This Row],[varq Rp]]/1000</f>
        <v>21.81818181818182</v>
      </c>
      <c r="L80" s="10">
        <f>Table3[[#This Row],[vardct Rp]]/Table3[[#This Row],[CON]]</f>
        <v>3.6363636363636362</v>
      </c>
      <c r="M80" s="9">
        <v>2000</v>
      </c>
      <c r="N80" s="10">
        <f>Table3[[#This Row],[vardq Rp]]/1000</f>
        <v>3.6363636363636364E-3</v>
      </c>
      <c r="O80" s="6">
        <v>10</v>
      </c>
      <c r="P80" s="7">
        <f>Table3[[#This Row],[vard Rp]]/1000</f>
        <v>0.01</v>
      </c>
      <c r="Q80" s="6">
        <v>10</v>
      </c>
      <c r="R80" s="7">
        <f>Table3[[#This Row],[fix Rp]]/1000</f>
        <v>0.01</v>
      </c>
    </row>
    <row r="81" spans="1:18" x14ac:dyDescent="0.25">
      <c r="A81">
        <v>80</v>
      </c>
      <c r="B81" s="8" t="s">
        <v>232</v>
      </c>
      <c r="C81" s="8" t="s">
        <v>196</v>
      </c>
      <c r="D81" s="8" t="s">
        <v>78</v>
      </c>
      <c r="E81" s="1" t="s">
        <v>233</v>
      </c>
      <c r="F81" s="1">
        <v>550</v>
      </c>
      <c r="G81" s="1">
        <v>15</v>
      </c>
      <c r="H81" s="1">
        <f>Table3[[#This Row],[Q (CT)]]*Table3[[#This Row],[CON]]</f>
        <v>8250</v>
      </c>
      <c r="I81" s="9">
        <f>Table3[[#This Row],[varct Rp]]/Table3[[#This Row],[CON]]</f>
        <v>20000</v>
      </c>
      <c r="J81" s="9">
        <v>11000000</v>
      </c>
      <c r="K81" s="10">
        <f>Table3[[#This Row],[varq Rp]]/1000</f>
        <v>20</v>
      </c>
      <c r="L81" s="10">
        <f>Table3[[#This Row],[vardct Rp]]/Table3[[#This Row],[CON]]</f>
        <v>3.6363636363636362</v>
      </c>
      <c r="M81" s="9">
        <v>2000</v>
      </c>
      <c r="N81" s="10">
        <f>Table3[[#This Row],[vardq Rp]]/1000</f>
        <v>3.6363636363636364E-3</v>
      </c>
      <c r="O81" s="6">
        <v>10</v>
      </c>
      <c r="P81" s="7">
        <f>Table3[[#This Row],[vard Rp]]/1000</f>
        <v>0.01</v>
      </c>
      <c r="Q81" s="6">
        <v>10</v>
      </c>
      <c r="R81" s="7">
        <f>Table3[[#This Row],[fix Rp]]/1000</f>
        <v>0.01</v>
      </c>
    </row>
    <row r="82" spans="1:18" x14ac:dyDescent="0.25">
      <c r="A82">
        <v>81</v>
      </c>
      <c r="B82" s="8" t="s">
        <v>234</v>
      </c>
      <c r="C82" s="8" t="s">
        <v>196</v>
      </c>
      <c r="D82" s="8" t="s">
        <v>215</v>
      </c>
      <c r="E82" s="1" t="s">
        <v>218</v>
      </c>
      <c r="F82" s="1">
        <v>550</v>
      </c>
      <c r="G82" s="1">
        <v>15</v>
      </c>
      <c r="H82" s="1">
        <f>Table3[[#This Row],[Q (CT)]]*Table3[[#This Row],[CON]]</f>
        <v>8250</v>
      </c>
      <c r="I82" s="9">
        <f>Table3[[#This Row],[varct Rp]]/Table3[[#This Row],[CON]]</f>
        <v>21818.18181818182</v>
      </c>
      <c r="J82" s="9">
        <v>12000000</v>
      </c>
      <c r="K82" s="10">
        <f>Table3[[#This Row],[varq Rp]]/1000</f>
        <v>21.81818181818182</v>
      </c>
      <c r="L82" s="10">
        <f>Table3[[#This Row],[vardct Rp]]/Table3[[#This Row],[CON]]</f>
        <v>3.6363636363636362</v>
      </c>
      <c r="M82" s="9">
        <v>2000</v>
      </c>
      <c r="N82" s="10">
        <f>Table3[[#This Row],[vardq Rp]]/1000</f>
        <v>3.6363636363636364E-3</v>
      </c>
      <c r="O82" s="6">
        <v>10</v>
      </c>
      <c r="P82" s="7">
        <f>Table3[[#This Row],[vard Rp]]/1000</f>
        <v>0.01</v>
      </c>
      <c r="Q82" s="6">
        <v>10</v>
      </c>
      <c r="R82" s="7">
        <f>Table3[[#This Row],[fix Rp]]/1000</f>
        <v>0.01</v>
      </c>
    </row>
    <row r="83" spans="1:18" x14ac:dyDescent="0.25">
      <c r="A83">
        <v>82</v>
      </c>
      <c r="B83" t="s">
        <v>235</v>
      </c>
      <c r="C83" t="s">
        <v>236</v>
      </c>
      <c r="D83" t="s">
        <v>237</v>
      </c>
      <c r="E83" t="s">
        <v>238</v>
      </c>
      <c r="F83">
        <v>250</v>
      </c>
      <c r="G83">
        <v>1</v>
      </c>
      <c r="H83">
        <f>Table3[[#This Row],[Q (CT)]]*Table3[[#This Row],[CON]]</f>
        <v>250</v>
      </c>
      <c r="I83" s="6">
        <f>Table3[[#This Row],[varct Rp]]/Table3[[#This Row],[CON]]</f>
        <v>1800</v>
      </c>
      <c r="J83" s="6">
        <v>450000</v>
      </c>
      <c r="K83" s="7">
        <f>Table3[[#This Row],[varq Rp]]/1000</f>
        <v>1.8</v>
      </c>
      <c r="L83" s="7">
        <f>Table3[[#This Row],[vardct Rp]]/Table3[[#This Row],[CON]]</f>
        <v>0.04</v>
      </c>
      <c r="M83" s="6">
        <v>10</v>
      </c>
      <c r="N83" s="7">
        <f>Table3[[#This Row],[vardq Rp]]/1000</f>
        <v>4.0000000000000003E-5</v>
      </c>
      <c r="O83" s="6">
        <v>4500</v>
      </c>
      <c r="P83" s="7">
        <f>Table3[[#This Row],[vard Rp]]/1000</f>
        <v>4.5</v>
      </c>
      <c r="Q83" s="6">
        <v>450000</v>
      </c>
      <c r="R83" s="7">
        <f>Table3[[#This Row],[fix Rp]]/1000</f>
        <v>450</v>
      </c>
    </row>
    <row r="84" spans="1:18" x14ac:dyDescent="0.25">
      <c r="A84">
        <v>83</v>
      </c>
      <c r="B84" t="s">
        <v>239</v>
      </c>
      <c r="C84" t="s">
        <v>236</v>
      </c>
      <c r="D84" t="s">
        <v>240</v>
      </c>
      <c r="E84" t="s">
        <v>241</v>
      </c>
      <c r="F84">
        <v>250</v>
      </c>
      <c r="G84">
        <v>1</v>
      </c>
      <c r="H84">
        <f>Table3[[#This Row],[Q (CT)]]*Table3[[#This Row],[CON]]</f>
        <v>250</v>
      </c>
      <c r="I84" s="6">
        <f>Table3[[#This Row],[varct Rp]]/Table3[[#This Row],[CON]]</f>
        <v>1800</v>
      </c>
      <c r="J84" s="6">
        <v>450000</v>
      </c>
      <c r="K84" s="7">
        <f>Table3[[#This Row],[varq Rp]]/1000</f>
        <v>1.8</v>
      </c>
      <c r="L84" s="7">
        <f>Table3[[#This Row],[vardct Rp]]/Table3[[#This Row],[CON]]</f>
        <v>0.04</v>
      </c>
      <c r="M84" s="6">
        <v>10</v>
      </c>
      <c r="N84" s="7">
        <f>Table3[[#This Row],[vardq Rp]]/1000</f>
        <v>4.0000000000000003E-5</v>
      </c>
      <c r="O84" s="6">
        <v>4500</v>
      </c>
      <c r="P84" s="7">
        <f>Table3[[#This Row],[vard Rp]]/1000</f>
        <v>4.5</v>
      </c>
      <c r="Q84" s="6">
        <v>450000</v>
      </c>
      <c r="R84" s="7">
        <f>Table3[[#This Row],[fix Rp]]/1000</f>
        <v>450</v>
      </c>
    </row>
    <row r="85" spans="1:18" x14ac:dyDescent="0.25">
      <c r="A85">
        <v>84</v>
      </c>
      <c r="B85" t="s">
        <v>242</v>
      </c>
      <c r="C85" t="s">
        <v>236</v>
      </c>
      <c r="D85" t="s">
        <v>243</v>
      </c>
      <c r="E85" t="s">
        <v>244</v>
      </c>
      <c r="F85">
        <v>250</v>
      </c>
      <c r="G85">
        <v>1</v>
      </c>
      <c r="H85">
        <f>Table3[[#This Row],[Q (CT)]]*Table3[[#This Row],[CON]]</f>
        <v>250</v>
      </c>
      <c r="I85" s="6">
        <f>Table3[[#This Row],[varct Rp]]/Table3[[#This Row],[CON]]</f>
        <v>1800</v>
      </c>
      <c r="J85" s="6">
        <v>450000</v>
      </c>
      <c r="K85" s="7">
        <f>Table3[[#This Row],[varq Rp]]/1000</f>
        <v>1.8</v>
      </c>
      <c r="L85" s="7">
        <f>Table3[[#This Row],[vardct Rp]]/Table3[[#This Row],[CON]]</f>
        <v>0.04</v>
      </c>
      <c r="M85" s="6">
        <v>10</v>
      </c>
      <c r="N85" s="7">
        <f>Table3[[#This Row],[vardq Rp]]/1000</f>
        <v>4.0000000000000003E-5</v>
      </c>
      <c r="O85" s="6">
        <v>4500</v>
      </c>
      <c r="P85" s="7">
        <f>Table3[[#This Row],[vard Rp]]/1000</f>
        <v>4.5</v>
      </c>
      <c r="Q85" s="6">
        <v>450000</v>
      </c>
      <c r="R85" s="7">
        <f>Table3[[#This Row],[fix Rp]]/1000</f>
        <v>450</v>
      </c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"/>
  <sheetViews>
    <sheetView zoomScaleNormal="100" workbookViewId="0">
      <selection activeCell="F23" sqref="F23"/>
    </sheetView>
  </sheetViews>
  <sheetFormatPr defaultColWidth="8.85546875" defaultRowHeight="15" x14ac:dyDescent="0.25"/>
  <sheetData>
    <row r="1" spans="1:2" x14ac:dyDescent="0.25">
      <c r="A1" s="1" t="s">
        <v>245</v>
      </c>
      <c r="B1" s="1" t="s">
        <v>246</v>
      </c>
    </row>
    <row r="2" spans="1:2" x14ac:dyDescent="0.25">
      <c r="A2">
        <v>3</v>
      </c>
      <c r="B2">
        <v>1</v>
      </c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47"/>
  <sheetViews>
    <sheetView tabSelected="1" zoomScale="40" zoomScaleNormal="40" workbookViewId="0">
      <selection activeCell="H42" sqref="H42"/>
    </sheetView>
  </sheetViews>
  <sheetFormatPr defaultColWidth="8.85546875" defaultRowHeight="15" x14ac:dyDescent="0.25"/>
  <cols>
    <col min="1" max="1" width="8" customWidth="1"/>
    <col min="7" max="7" width="9.140625" customWidth="1"/>
    <col min="15" max="15" width="9.28515625" customWidth="1"/>
  </cols>
  <sheetData>
    <row r="1" spans="1:15" x14ac:dyDescent="0.25">
      <c r="A1" s="1" t="s">
        <v>14</v>
      </c>
      <c r="B1" s="1" t="s">
        <v>247</v>
      </c>
      <c r="C1" s="1" t="s">
        <v>248</v>
      </c>
      <c r="D1" s="1" t="s">
        <v>249</v>
      </c>
      <c r="E1" s="1" t="s">
        <v>250</v>
      </c>
      <c r="F1" s="1" t="s">
        <v>251</v>
      </c>
      <c r="G1" s="1" t="s">
        <v>252</v>
      </c>
      <c r="H1" s="1" t="s">
        <v>253</v>
      </c>
      <c r="I1" s="1" t="s">
        <v>254</v>
      </c>
      <c r="J1" s="1" t="s">
        <v>255</v>
      </c>
      <c r="K1" s="1" t="s">
        <v>256</v>
      </c>
      <c r="L1" s="1" t="s">
        <v>257</v>
      </c>
      <c r="M1" s="1" t="s">
        <v>258</v>
      </c>
    </row>
    <row r="2" spans="1:15" x14ac:dyDescent="0.25">
      <c r="A2">
        <v>1</v>
      </c>
      <c r="B2">
        <v>0</v>
      </c>
      <c r="C2">
        <v>3048</v>
      </c>
      <c r="D2">
        <v>3613</v>
      </c>
      <c r="E2">
        <v>4386</v>
      </c>
      <c r="F2">
        <v>8094</v>
      </c>
      <c r="G2">
        <v>3835</v>
      </c>
      <c r="H2">
        <v>3843</v>
      </c>
      <c r="I2">
        <v>4326</v>
      </c>
      <c r="J2">
        <v>4001</v>
      </c>
      <c r="K2">
        <v>4370</v>
      </c>
      <c r="L2">
        <v>4576</v>
      </c>
      <c r="M2">
        <v>4977</v>
      </c>
    </row>
    <row r="3" spans="1:15" x14ac:dyDescent="0.25">
      <c r="A3">
        <v>2</v>
      </c>
      <c r="B3">
        <v>0</v>
      </c>
      <c r="C3">
        <v>5706</v>
      </c>
      <c r="D3">
        <v>6431</v>
      </c>
      <c r="E3">
        <v>7068</v>
      </c>
      <c r="F3">
        <v>10816</v>
      </c>
      <c r="G3">
        <v>4645</v>
      </c>
      <c r="H3">
        <v>6105</v>
      </c>
      <c r="I3">
        <v>6337</v>
      </c>
      <c r="J3">
        <v>6300</v>
      </c>
      <c r="K3">
        <v>6034</v>
      </c>
      <c r="L3">
        <v>6279</v>
      </c>
      <c r="M3">
        <v>8930</v>
      </c>
    </row>
    <row r="4" spans="1:15" x14ac:dyDescent="0.25">
      <c r="A4">
        <v>3</v>
      </c>
      <c r="B4">
        <v>0</v>
      </c>
      <c r="C4">
        <v>983</v>
      </c>
      <c r="D4">
        <v>7815</v>
      </c>
      <c r="E4">
        <v>8841</v>
      </c>
      <c r="F4">
        <v>15389</v>
      </c>
      <c r="G4">
        <v>0</v>
      </c>
      <c r="H4">
        <v>0</v>
      </c>
      <c r="I4">
        <v>3941</v>
      </c>
      <c r="J4">
        <v>1951</v>
      </c>
      <c r="K4">
        <v>2833</v>
      </c>
      <c r="L4">
        <v>4391</v>
      </c>
      <c r="M4">
        <v>10945</v>
      </c>
    </row>
    <row r="5" spans="1:15" x14ac:dyDescent="0.25">
      <c r="A5">
        <v>4</v>
      </c>
      <c r="B5">
        <v>0</v>
      </c>
      <c r="C5">
        <v>3210</v>
      </c>
      <c r="D5">
        <v>4018</v>
      </c>
      <c r="E5">
        <v>5194</v>
      </c>
      <c r="F5">
        <v>7471</v>
      </c>
      <c r="G5">
        <v>3417</v>
      </c>
      <c r="H5">
        <v>4403</v>
      </c>
      <c r="I5">
        <v>4346</v>
      </c>
      <c r="J5">
        <v>5235</v>
      </c>
      <c r="K5">
        <v>5802</v>
      </c>
      <c r="L5">
        <v>6279</v>
      </c>
      <c r="M5">
        <v>7329</v>
      </c>
    </row>
    <row r="6" spans="1:15" x14ac:dyDescent="0.25">
      <c r="A6">
        <v>5</v>
      </c>
      <c r="B6">
        <v>0</v>
      </c>
      <c r="C6">
        <v>5282</v>
      </c>
      <c r="D6">
        <v>5965</v>
      </c>
      <c r="E6">
        <v>5179</v>
      </c>
      <c r="F6">
        <v>10012</v>
      </c>
      <c r="G6">
        <v>555</v>
      </c>
      <c r="H6">
        <v>4757</v>
      </c>
      <c r="I6">
        <v>4025</v>
      </c>
      <c r="J6">
        <v>4334</v>
      </c>
      <c r="K6">
        <v>4137</v>
      </c>
      <c r="L6">
        <v>4757</v>
      </c>
      <c r="M6">
        <v>8340</v>
      </c>
    </row>
    <row r="7" spans="1:15" x14ac:dyDescent="0.25">
      <c r="A7">
        <v>6</v>
      </c>
      <c r="B7">
        <v>0</v>
      </c>
      <c r="C7">
        <v>7475</v>
      </c>
      <c r="D7">
        <v>9435</v>
      </c>
      <c r="E7">
        <v>7524</v>
      </c>
      <c r="F7">
        <v>19382</v>
      </c>
      <c r="G7">
        <v>1492</v>
      </c>
      <c r="H7">
        <v>5552</v>
      </c>
      <c r="I7">
        <v>7958</v>
      </c>
      <c r="J7">
        <v>7907</v>
      </c>
      <c r="K7">
        <v>7659</v>
      </c>
      <c r="L7">
        <v>8630</v>
      </c>
      <c r="M7">
        <v>11824</v>
      </c>
    </row>
    <row r="8" spans="1:15" x14ac:dyDescent="0.25">
      <c r="A8">
        <v>7</v>
      </c>
      <c r="B8">
        <v>0</v>
      </c>
      <c r="C8">
        <v>14778</v>
      </c>
      <c r="D8">
        <v>17522</v>
      </c>
      <c r="E8">
        <v>16920</v>
      </c>
      <c r="F8">
        <v>30044</v>
      </c>
      <c r="G8">
        <v>9415</v>
      </c>
      <c r="H8">
        <v>12721</v>
      </c>
      <c r="I8">
        <v>16665</v>
      </c>
      <c r="J8">
        <v>16800</v>
      </c>
      <c r="K8">
        <v>18278</v>
      </c>
      <c r="L8">
        <v>18687</v>
      </c>
      <c r="M8">
        <v>24636</v>
      </c>
    </row>
    <row r="9" spans="1:15" x14ac:dyDescent="0.25">
      <c r="A9">
        <v>8</v>
      </c>
      <c r="B9">
        <v>0</v>
      </c>
      <c r="C9">
        <v>3405</v>
      </c>
      <c r="D9">
        <v>4400</v>
      </c>
      <c r="E9">
        <v>4950</v>
      </c>
      <c r="F9">
        <v>9368</v>
      </c>
      <c r="G9">
        <v>4406</v>
      </c>
      <c r="H9">
        <v>3802</v>
      </c>
      <c r="I9">
        <v>4446</v>
      </c>
      <c r="J9">
        <v>4064</v>
      </c>
      <c r="K9">
        <v>4012</v>
      </c>
      <c r="L9">
        <v>4607</v>
      </c>
      <c r="M9">
        <v>5993</v>
      </c>
    </row>
    <row r="10" spans="1:15" x14ac:dyDescent="0.25">
      <c r="A10">
        <v>9</v>
      </c>
      <c r="B10">
        <v>0</v>
      </c>
      <c r="C10">
        <v>6672</v>
      </c>
      <c r="D10">
        <v>7246</v>
      </c>
      <c r="E10">
        <v>8233</v>
      </c>
      <c r="F10">
        <v>13057</v>
      </c>
      <c r="G10">
        <v>4555</v>
      </c>
      <c r="H10">
        <v>6757</v>
      </c>
      <c r="I10">
        <v>7645</v>
      </c>
      <c r="J10">
        <v>7017</v>
      </c>
      <c r="K10">
        <v>7560</v>
      </c>
      <c r="L10">
        <v>7911</v>
      </c>
      <c r="M10">
        <v>9283</v>
      </c>
    </row>
    <row r="11" spans="1:15" x14ac:dyDescent="0.25">
      <c r="A11">
        <v>10</v>
      </c>
      <c r="B11">
        <v>0</v>
      </c>
      <c r="C11">
        <v>4200</v>
      </c>
      <c r="D11">
        <v>5616</v>
      </c>
      <c r="E11">
        <v>8712</v>
      </c>
      <c r="F11">
        <v>11855</v>
      </c>
      <c r="G11">
        <v>1739</v>
      </c>
      <c r="H11">
        <v>4886</v>
      </c>
      <c r="I11">
        <v>6103</v>
      </c>
      <c r="J11">
        <v>5952</v>
      </c>
      <c r="K11">
        <v>5635</v>
      </c>
      <c r="L11">
        <v>6399</v>
      </c>
      <c r="M11">
        <v>7215</v>
      </c>
    </row>
    <row r="12" spans="1:15" x14ac:dyDescent="0.25">
      <c r="A12">
        <v>11</v>
      </c>
      <c r="B12">
        <v>0</v>
      </c>
      <c r="C12">
        <v>10989</v>
      </c>
      <c r="D12">
        <v>12668</v>
      </c>
      <c r="E12">
        <v>12384</v>
      </c>
      <c r="F12">
        <v>31216</v>
      </c>
      <c r="G12">
        <v>5146</v>
      </c>
      <c r="H12">
        <v>10400</v>
      </c>
      <c r="I12">
        <v>12078</v>
      </c>
      <c r="J12">
        <v>12681</v>
      </c>
      <c r="K12">
        <v>13623</v>
      </c>
      <c r="L12">
        <v>13524</v>
      </c>
      <c r="M12">
        <v>13146</v>
      </c>
    </row>
    <row r="13" spans="1:15" x14ac:dyDescent="0.25">
      <c r="A13">
        <v>12</v>
      </c>
      <c r="B13">
        <v>0</v>
      </c>
      <c r="C13">
        <v>10036</v>
      </c>
      <c r="D13">
        <v>11524</v>
      </c>
      <c r="E13">
        <v>10930</v>
      </c>
      <c r="F13">
        <v>24329</v>
      </c>
      <c r="G13">
        <v>8361</v>
      </c>
      <c r="H13">
        <v>7193</v>
      </c>
      <c r="I13">
        <v>11055</v>
      </c>
      <c r="J13">
        <v>10135</v>
      </c>
      <c r="K13">
        <v>10713</v>
      </c>
      <c r="L13">
        <v>10842</v>
      </c>
      <c r="M13">
        <v>12314</v>
      </c>
    </row>
    <row r="14" spans="1:15" x14ac:dyDescent="0.25">
      <c r="A14">
        <v>13</v>
      </c>
      <c r="B14">
        <v>415</v>
      </c>
      <c r="C14">
        <v>7984</v>
      </c>
      <c r="D14">
        <v>8832</v>
      </c>
      <c r="E14">
        <v>8553</v>
      </c>
      <c r="F14">
        <v>14519</v>
      </c>
      <c r="G14">
        <v>7276</v>
      </c>
      <c r="H14">
        <v>7479</v>
      </c>
      <c r="I14">
        <v>9442</v>
      </c>
      <c r="J14">
        <v>8455</v>
      </c>
      <c r="K14">
        <v>8600</v>
      </c>
      <c r="L14">
        <v>8783</v>
      </c>
      <c r="M14">
        <v>11830</v>
      </c>
    </row>
    <row r="15" spans="1:15" x14ac:dyDescent="0.25">
      <c r="A15">
        <v>14</v>
      </c>
      <c r="B15">
        <v>0</v>
      </c>
      <c r="C15">
        <v>5344</v>
      </c>
      <c r="D15">
        <v>5692</v>
      </c>
      <c r="E15">
        <v>6017</v>
      </c>
      <c r="F15">
        <v>7203</v>
      </c>
      <c r="G15">
        <v>6075</v>
      </c>
      <c r="H15">
        <v>5608</v>
      </c>
      <c r="I15">
        <v>6044</v>
      </c>
      <c r="J15">
        <v>5798</v>
      </c>
      <c r="K15">
        <v>6092</v>
      </c>
      <c r="L15">
        <v>5951</v>
      </c>
      <c r="M15">
        <v>7192</v>
      </c>
    </row>
    <row r="16" spans="1:15" x14ac:dyDescent="0.25">
      <c r="A16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O16" s="6"/>
    </row>
    <row r="17" spans="1:13" x14ac:dyDescent="0.25">
      <c r="A17">
        <v>16</v>
      </c>
      <c r="B17">
        <v>0</v>
      </c>
      <c r="C17">
        <v>19382</v>
      </c>
      <c r="D17">
        <v>23481</v>
      </c>
      <c r="E17">
        <v>27788</v>
      </c>
      <c r="F17">
        <v>43551</v>
      </c>
      <c r="G17">
        <v>8255</v>
      </c>
      <c r="H17">
        <v>11772</v>
      </c>
      <c r="I17">
        <v>17826</v>
      </c>
      <c r="J17">
        <v>17902</v>
      </c>
      <c r="K17">
        <v>17463</v>
      </c>
      <c r="L17">
        <v>22133</v>
      </c>
      <c r="M17">
        <v>29977</v>
      </c>
    </row>
    <row r="18" spans="1:13" x14ac:dyDescent="0.25">
      <c r="A18">
        <v>17</v>
      </c>
      <c r="B18">
        <v>0</v>
      </c>
      <c r="C18">
        <v>5641</v>
      </c>
      <c r="D18">
        <v>5636</v>
      </c>
      <c r="E18">
        <v>6424</v>
      </c>
      <c r="F18">
        <v>8512</v>
      </c>
      <c r="G18">
        <v>3286</v>
      </c>
      <c r="H18">
        <v>2507</v>
      </c>
      <c r="I18">
        <v>3277</v>
      </c>
      <c r="J18">
        <v>5824</v>
      </c>
      <c r="K18">
        <v>4866</v>
      </c>
      <c r="L18">
        <v>4944</v>
      </c>
      <c r="M18">
        <v>4950</v>
      </c>
    </row>
    <row r="19" spans="1:13" x14ac:dyDescent="0.25">
      <c r="A19">
        <v>18</v>
      </c>
      <c r="B19">
        <v>0</v>
      </c>
      <c r="C19">
        <v>6064</v>
      </c>
      <c r="D19">
        <v>9070</v>
      </c>
      <c r="E19">
        <v>10911</v>
      </c>
      <c r="F19">
        <v>20275</v>
      </c>
      <c r="G19">
        <v>0</v>
      </c>
      <c r="H19">
        <v>4119</v>
      </c>
      <c r="I19">
        <v>6138</v>
      </c>
      <c r="J19">
        <v>6658</v>
      </c>
      <c r="K19">
        <v>6426</v>
      </c>
      <c r="L19">
        <v>7919</v>
      </c>
      <c r="M19">
        <v>8335</v>
      </c>
    </row>
    <row r="20" spans="1:13" x14ac:dyDescent="0.25">
      <c r="A20">
        <v>19</v>
      </c>
      <c r="B20">
        <v>0</v>
      </c>
      <c r="C20">
        <v>7259</v>
      </c>
      <c r="D20">
        <v>7549</v>
      </c>
      <c r="E20">
        <v>9349</v>
      </c>
      <c r="F20">
        <v>18055</v>
      </c>
      <c r="G20">
        <v>2846</v>
      </c>
      <c r="H20">
        <v>5804</v>
      </c>
      <c r="I20">
        <v>7934</v>
      </c>
      <c r="J20">
        <v>7199</v>
      </c>
      <c r="K20">
        <v>7179</v>
      </c>
      <c r="L20">
        <v>6682</v>
      </c>
      <c r="M20">
        <v>9840</v>
      </c>
    </row>
    <row r="21" spans="1:13" x14ac:dyDescent="0.25">
      <c r="A21">
        <v>20</v>
      </c>
      <c r="B21">
        <v>0</v>
      </c>
      <c r="C21">
        <v>5191</v>
      </c>
      <c r="D21">
        <v>6263</v>
      </c>
      <c r="E21">
        <v>6569</v>
      </c>
      <c r="F21">
        <v>15166</v>
      </c>
      <c r="G21">
        <v>0</v>
      </c>
      <c r="H21">
        <v>1307</v>
      </c>
      <c r="I21">
        <v>5462</v>
      </c>
      <c r="J21">
        <v>5294</v>
      </c>
      <c r="K21">
        <v>5083</v>
      </c>
      <c r="L21">
        <v>6391</v>
      </c>
      <c r="M21">
        <v>9091</v>
      </c>
    </row>
    <row r="22" spans="1:13" x14ac:dyDescent="0.25">
      <c r="A22">
        <v>21</v>
      </c>
      <c r="B22">
        <v>0</v>
      </c>
      <c r="C22">
        <v>4227</v>
      </c>
      <c r="D22">
        <v>4520</v>
      </c>
      <c r="E22">
        <v>5608</v>
      </c>
      <c r="F22">
        <v>16006</v>
      </c>
      <c r="G22">
        <v>3052</v>
      </c>
      <c r="H22">
        <v>3329</v>
      </c>
      <c r="I22">
        <v>5072</v>
      </c>
      <c r="J22">
        <v>4940</v>
      </c>
      <c r="K22">
        <v>6269</v>
      </c>
      <c r="L22">
        <v>7656</v>
      </c>
      <c r="M22">
        <v>11339</v>
      </c>
    </row>
    <row r="23" spans="1:13" x14ac:dyDescent="0.25">
      <c r="A23">
        <v>22</v>
      </c>
      <c r="B23">
        <v>0</v>
      </c>
      <c r="C23">
        <v>8151</v>
      </c>
      <c r="D23">
        <v>10652</v>
      </c>
      <c r="E23">
        <v>11901</v>
      </c>
      <c r="F23">
        <v>26895</v>
      </c>
      <c r="G23">
        <v>0</v>
      </c>
      <c r="H23">
        <v>5525</v>
      </c>
      <c r="I23">
        <v>10819</v>
      </c>
      <c r="J23">
        <v>10943</v>
      </c>
      <c r="K23">
        <v>8624</v>
      </c>
      <c r="L23">
        <v>9787</v>
      </c>
      <c r="M23">
        <v>12640</v>
      </c>
    </row>
    <row r="24" spans="1:13" x14ac:dyDescent="0.25">
      <c r="A24">
        <v>23</v>
      </c>
      <c r="B24">
        <v>0</v>
      </c>
      <c r="C24">
        <v>9137</v>
      </c>
      <c r="D24">
        <v>12140</v>
      </c>
      <c r="E24">
        <v>19801</v>
      </c>
      <c r="F24">
        <v>40884</v>
      </c>
      <c r="G24">
        <v>0</v>
      </c>
      <c r="H24">
        <v>4253</v>
      </c>
      <c r="I24">
        <v>9616</v>
      </c>
      <c r="J24">
        <v>13720</v>
      </c>
      <c r="K24">
        <v>9609</v>
      </c>
      <c r="L24">
        <v>10114</v>
      </c>
      <c r="M24">
        <v>18699</v>
      </c>
    </row>
    <row r="25" spans="1:13" x14ac:dyDescent="0.25">
      <c r="A25">
        <v>24</v>
      </c>
      <c r="B25">
        <v>0</v>
      </c>
      <c r="C25">
        <v>10132</v>
      </c>
      <c r="D25">
        <v>11852</v>
      </c>
      <c r="E25">
        <v>12361</v>
      </c>
      <c r="F25">
        <v>23946</v>
      </c>
      <c r="G25">
        <v>1979</v>
      </c>
      <c r="H25">
        <v>3400</v>
      </c>
      <c r="I25">
        <v>10247</v>
      </c>
      <c r="J25">
        <v>8032</v>
      </c>
      <c r="K25">
        <v>8024</v>
      </c>
      <c r="L25">
        <v>9563</v>
      </c>
      <c r="M25">
        <v>12688</v>
      </c>
    </row>
    <row r="26" spans="1:13" x14ac:dyDescent="0.25">
      <c r="A26">
        <v>25</v>
      </c>
      <c r="B26">
        <v>0</v>
      </c>
      <c r="C26">
        <v>8582</v>
      </c>
      <c r="D26">
        <v>11299</v>
      </c>
      <c r="E26">
        <v>11004</v>
      </c>
      <c r="F26">
        <v>27026</v>
      </c>
      <c r="G26">
        <v>8550</v>
      </c>
      <c r="H26">
        <v>7937</v>
      </c>
      <c r="I26">
        <v>9974</v>
      </c>
      <c r="J26">
        <v>10895</v>
      </c>
      <c r="K26">
        <v>11584</v>
      </c>
      <c r="L26">
        <v>11606</v>
      </c>
      <c r="M26">
        <v>15589</v>
      </c>
    </row>
    <row r="27" spans="1:13" x14ac:dyDescent="0.25">
      <c r="A27">
        <v>26</v>
      </c>
      <c r="B27">
        <v>0</v>
      </c>
      <c r="C27">
        <v>2935</v>
      </c>
      <c r="D27">
        <v>4648</v>
      </c>
      <c r="E27">
        <v>6258</v>
      </c>
      <c r="F27">
        <v>16276</v>
      </c>
      <c r="G27">
        <v>0</v>
      </c>
      <c r="H27">
        <v>1644</v>
      </c>
      <c r="I27">
        <v>3370</v>
      </c>
      <c r="J27">
        <v>3436</v>
      </c>
      <c r="K27">
        <v>3544</v>
      </c>
      <c r="L27">
        <v>4222</v>
      </c>
      <c r="M27">
        <v>7520</v>
      </c>
    </row>
    <row r="28" spans="1:13" x14ac:dyDescent="0.25">
      <c r="A28">
        <v>27</v>
      </c>
      <c r="B28">
        <v>0</v>
      </c>
      <c r="C28">
        <v>11328</v>
      </c>
      <c r="D28">
        <v>22112</v>
      </c>
      <c r="E28">
        <v>25440</v>
      </c>
      <c r="F28">
        <v>64874</v>
      </c>
      <c r="G28">
        <v>0</v>
      </c>
      <c r="H28">
        <v>4810</v>
      </c>
      <c r="I28">
        <v>18798</v>
      </c>
      <c r="J28">
        <v>14435</v>
      </c>
      <c r="K28">
        <v>16387</v>
      </c>
      <c r="L28">
        <v>21046</v>
      </c>
      <c r="M28">
        <v>28696</v>
      </c>
    </row>
    <row r="29" spans="1:13" x14ac:dyDescent="0.25">
      <c r="A29">
        <v>28</v>
      </c>
      <c r="B29">
        <v>0</v>
      </c>
      <c r="C29">
        <v>13096</v>
      </c>
      <c r="D29">
        <v>14835</v>
      </c>
      <c r="E29">
        <v>17652</v>
      </c>
      <c r="F29">
        <v>18584</v>
      </c>
      <c r="G29">
        <v>6459</v>
      </c>
      <c r="H29">
        <v>13813</v>
      </c>
      <c r="I29">
        <v>14358</v>
      </c>
      <c r="J29">
        <v>15251</v>
      </c>
      <c r="K29">
        <v>14474</v>
      </c>
      <c r="L29">
        <v>14751</v>
      </c>
      <c r="M29">
        <v>13531</v>
      </c>
    </row>
    <row r="30" spans="1:13" x14ac:dyDescent="0.25">
      <c r="A30">
        <v>29</v>
      </c>
      <c r="B30">
        <v>0</v>
      </c>
      <c r="C30">
        <v>5107</v>
      </c>
      <c r="D30">
        <v>6265</v>
      </c>
      <c r="E30">
        <v>6965</v>
      </c>
      <c r="F30">
        <v>11680</v>
      </c>
      <c r="G30">
        <v>4847</v>
      </c>
      <c r="H30">
        <v>5796</v>
      </c>
      <c r="I30">
        <v>6365</v>
      </c>
      <c r="J30">
        <v>5789</v>
      </c>
      <c r="K30">
        <v>6413</v>
      </c>
      <c r="L30">
        <v>7727</v>
      </c>
      <c r="M30">
        <v>10119</v>
      </c>
    </row>
    <row r="31" spans="1:13" x14ac:dyDescent="0.25">
      <c r="A31">
        <v>30</v>
      </c>
      <c r="B31">
        <v>0</v>
      </c>
      <c r="C31">
        <v>4491</v>
      </c>
      <c r="D31">
        <v>6478</v>
      </c>
      <c r="E31">
        <v>6367</v>
      </c>
      <c r="F31">
        <v>11724</v>
      </c>
      <c r="G31">
        <v>3140</v>
      </c>
      <c r="H31">
        <v>4868</v>
      </c>
      <c r="I31">
        <v>5125</v>
      </c>
      <c r="J31">
        <v>5473</v>
      </c>
      <c r="K31">
        <v>6140</v>
      </c>
      <c r="L31">
        <v>6818</v>
      </c>
      <c r="M31">
        <v>8913</v>
      </c>
    </row>
    <row r="32" spans="1:13" x14ac:dyDescent="0.25">
      <c r="A32">
        <v>31</v>
      </c>
      <c r="B32">
        <v>0</v>
      </c>
      <c r="C32">
        <v>5343</v>
      </c>
      <c r="D32">
        <v>9267</v>
      </c>
      <c r="E32">
        <v>5405</v>
      </c>
      <c r="F32">
        <v>23296</v>
      </c>
      <c r="G32">
        <v>1567</v>
      </c>
      <c r="H32">
        <v>4674</v>
      </c>
      <c r="I32">
        <v>8063</v>
      </c>
      <c r="J32">
        <v>7622</v>
      </c>
      <c r="K32">
        <v>7488</v>
      </c>
      <c r="L32">
        <v>6444</v>
      </c>
      <c r="M32">
        <v>13174</v>
      </c>
    </row>
    <row r="33" spans="1:13" x14ac:dyDescent="0.25">
      <c r="A33">
        <v>32</v>
      </c>
      <c r="B33">
        <v>0</v>
      </c>
      <c r="C33">
        <v>1817</v>
      </c>
      <c r="D33">
        <v>4213</v>
      </c>
      <c r="E33">
        <v>5180</v>
      </c>
      <c r="F33">
        <v>11469</v>
      </c>
      <c r="G33">
        <v>543</v>
      </c>
      <c r="H33">
        <v>1989</v>
      </c>
      <c r="I33">
        <v>3362</v>
      </c>
      <c r="J33">
        <v>4870</v>
      </c>
      <c r="K33">
        <v>3769</v>
      </c>
      <c r="L33">
        <v>3675</v>
      </c>
      <c r="M33">
        <v>4442</v>
      </c>
    </row>
    <row r="34" spans="1:13" x14ac:dyDescent="0.25">
      <c r="A34">
        <v>33</v>
      </c>
      <c r="B34">
        <v>0</v>
      </c>
      <c r="C34">
        <v>3925</v>
      </c>
      <c r="D34">
        <v>4809</v>
      </c>
      <c r="E34">
        <v>5509</v>
      </c>
      <c r="F34">
        <v>8630</v>
      </c>
      <c r="G34">
        <v>2787</v>
      </c>
      <c r="H34">
        <v>4270</v>
      </c>
      <c r="I34">
        <v>4587</v>
      </c>
      <c r="J34">
        <v>4811</v>
      </c>
      <c r="K34">
        <v>4841</v>
      </c>
      <c r="L34">
        <v>5420</v>
      </c>
      <c r="M34">
        <v>7560</v>
      </c>
    </row>
    <row r="35" spans="1:13" x14ac:dyDescent="0.25">
      <c r="A35">
        <v>34</v>
      </c>
      <c r="B35">
        <v>0</v>
      </c>
      <c r="C35">
        <v>3876</v>
      </c>
      <c r="D35">
        <v>5327</v>
      </c>
      <c r="E35">
        <v>5675</v>
      </c>
      <c r="F35">
        <v>12950</v>
      </c>
      <c r="G35">
        <v>1088</v>
      </c>
      <c r="H35">
        <v>5509</v>
      </c>
      <c r="I35">
        <v>5245</v>
      </c>
      <c r="J35">
        <v>5453</v>
      </c>
      <c r="K35">
        <v>5064</v>
      </c>
      <c r="L35">
        <v>5996</v>
      </c>
      <c r="M35">
        <v>8288</v>
      </c>
    </row>
    <row r="36" spans="1:13" x14ac:dyDescent="0.25">
      <c r="A36">
        <v>35</v>
      </c>
      <c r="B36">
        <v>0</v>
      </c>
      <c r="C36">
        <v>856</v>
      </c>
      <c r="D36">
        <v>1316</v>
      </c>
      <c r="E36">
        <v>2077</v>
      </c>
      <c r="F36">
        <v>4133</v>
      </c>
      <c r="G36">
        <v>570</v>
      </c>
      <c r="H36">
        <v>727</v>
      </c>
      <c r="I36">
        <v>1010</v>
      </c>
      <c r="J36">
        <v>1189</v>
      </c>
      <c r="K36">
        <v>1354</v>
      </c>
      <c r="L36">
        <v>1483</v>
      </c>
      <c r="M36">
        <v>2410</v>
      </c>
    </row>
    <row r="37" spans="1:13" x14ac:dyDescent="0.25">
      <c r="A37">
        <v>36</v>
      </c>
      <c r="B37">
        <v>0</v>
      </c>
      <c r="C37">
        <v>2056</v>
      </c>
      <c r="D37">
        <v>2151</v>
      </c>
      <c r="E37">
        <v>2771</v>
      </c>
      <c r="F37">
        <v>3505</v>
      </c>
      <c r="G37">
        <v>2497</v>
      </c>
      <c r="H37">
        <v>1707</v>
      </c>
      <c r="I37">
        <v>2547</v>
      </c>
      <c r="J37">
        <v>2171</v>
      </c>
      <c r="K37">
        <v>1936</v>
      </c>
      <c r="L37">
        <v>2533</v>
      </c>
      <c r="M37">
        <v>3094</v>
      </c>
    </row>
    <row r="38" spans="1:13" x14ac:dyDescent="0.25">
      <c r="A38">
        <v>37</v>
      </c>
      <c r="B38">
        <v>0</v>
      </c>
      <c r="C38">
        <v>8826</v>
      </c>
      <c r="D38">
        <v>13045</v>
      </c>
      <c r="E38">
        <v>13093</v>
      </c>
      <c r="F38">
        <v>22899</v>
      </c>
      <c r="G38">
        <v>6532</v>
      </c>
      <c r="H38">
        <v>10524</v>
      </c>
      <c r="I38">
        <v>12465</v>
      </c>
      <c r="J38">
        <v>13167</v>
      </c>
      <c r="K38">
        <v>10195</v>
      </c>
      <c r="L38">
        <v>12139</v>
      </c>
      <c r="M38">
        <v>16508</v>
      </c>
    </row>
    <row r="39" spans="1:13" x14ac:dyDescent="0.25">
      <c r="A39">
        <v>38</v>
      </c>
      <c r="B39">
        <v>0</v>
      </c>
      <c r="C39">
        <v>2301</v>
      </c>
      <c r="D39">
        <v>2509</v>
      </c>
      <c r="E39">
        <v>3355</v>
      </c>
      <c r="F39">
        <v>7151</v>
      </c>
      <c r="G39">
        <v>2031</v>
      </c>
      <c r="H39">
        <v>2217</v>
      </c>
      <c r="I39">
        <v>2804</v>
      </c>
      <c r="J39">
        <v>2901</v>
      </c>
      <c r="K39">
        <v>3321</v>
      </c>
      <c r="L39">
        <v>4455</v>
      </c>
      <c r="M39">
        <v>5764</v>
      </c>
    </row>
    <row r="40" spans="1:13" x14ac:dyDescent="0.25">
      <c r="A40">
        <v>39</v>
      </c>
      <c r="B40">
        <v>6462</v>
      </c>
      <c r="C40">
        <v>10460</v>
      </c>
      <c r="D40">
        <v>10247</v>
      </c>
      <c r="E40">
        <v>10818</v>
      </c>
      <c r="F40">
        <v>14773</v>
      </c>
      <c r="G40">
        <v>10410</v>
      </c>
      <c r="H40">
        <v>10161</v>
      </c>
      <c r="I40">
        <v>10640</v>
      </c>
      <c r="J40">
        <v>11157</v>
      </c>
      <c r="K40">
        <v>11173</v>
      </c>
      <c r="L40">
        <v>12340</v>
      </c>
      <c r="M40">
        <v>14170</v>
      </c>
    </row>
    <row r="41" spans="1:13" x14ac:dyDescent="0.25">
      <c r="A41">
        <v>40</v>
      </c>
      <c r="B41">
        <v>0</v>
      </c>
      <c r="C41">
        <v>2014</v>
      </c>
      <c r="D41">
        <v>2721</v>
      </c>
      <c r="E41">
        <v>2255</v>
      </c>
      <c r="F41">
        <v>3831</v>
      </c>
      <c r="G41">
        <v>2064</v>
      </c>
      <c r="H41">
        <v>2235</v>
      </c>
      <c r="I41">
        <v>2458</v>
      </c>
      <c r="J41">
        <v>2308</v>
      </c>
      <c r="K41">
        <v>2316</v>
      </c>
      <c r="L41">
        <v>2497</v>
      </c>
      <c r="M41">
        <v>2672</v>
      </c>
    </row>
    <row r="42" spans="1:13" x14ac:dyDescent="0.25">
      <c r="A42">
        <v>41</v>
      </c>
      <c r="B42">
        <v>0</v>
      </c>
      <c r="C42">
        <v>2282</v>
      </c>
      <c r="D42">
        <v>3423</v>
      </c>
      <c r="E42">
        <v>3955</v>
      </c>
      <c r="F42">
        <v>8904</v>
      </c>
      <c r="G42">
        <v>5323</v>
      </c>
      <c r="H42">
        <v>5247</v>
      </c>
      <c r="I42">
        <v>5194</v>
      </c>
      <c r="J42">
        <v>5329</v>
      </c>
      <c r="K42">
        <v>5656</v>
      </c>
      <c r="L42">
        <v>5602</v>
      </c>
      <c r="M42">
        <v>10827</v>
      </c>
    </row>
    <row r="43" spans="1:13" x14ac:dyDescent="0.25">
      <c r="A43">
        <v>42</v>
      </c>
      <c r="B43">
        <v>0</v>
      </c>
      <c r="C43">
        <v>5913</v>
      </c>
      <c r="D43">
        <v>5729</v>
      </c>
      <c r="E43">
        <v>6196</v>
      </c>
      <c r="F43">
        <v>9477</v>
      </c>
      <c r="G43">
        <v>4081</v>
      </c>
      <c r="H43">
        <v>4308</v>
      </c>
      <c r="I43">
        <v>5693</v>
      </c>
      <c r="J43">
        <v>5880</v>
      </c>
      <c r="K43">
        <v>5766</v>
      </c>
      <c r="L43">
        <v>6483</v>
      </c>
      <c r="M43">
        <v>9893</v>
      </c>
    </row>
    <row r="44" spans="1:13" x14ac:dyDescent="0.25">
      <c r="A44">
        <v>43</v>
      </c>
      <c r="B44">
        <v>0</v>
      </c>
      <c r="C44">
        <v>1709</v>
      </c>
      <c r="D44">
        <v>1982</v>
      </c>
      <c r="E44">
        <v>2056</v>
      </c>
      <c r="F44">
        <v>3445</v>
      </c>
      <c r="G44">
        <v>1643</v>
      </c>
      <c r="H44">
        <v>1808</v>
      </c>
      <c r="I44">
        <v>1756</v>
      </c>
      <c r="J44">
        <v>2016</v>
      </c>
      <c r="K44">
        <v>2021</v>
      </c>
      <c r="L44">
        <v>2151</v>
      </c>
      <c r="M44">
        <v>3154</v>
      </c>
    </row>
    <row r="45" spans="1:13" x14ac:dyDescent="0.25">
      <c r="A45">
        <v>44</v>
      </c>
      <c r="B45">
        <v>0</v>
      </c>
      <c r="C45">
        <v>2528</v>
      </c>
      <c r="D45">
        <v>2882</v>
      </c>
      <c r="E45">
        <v>3443</v>
      </c>
      <c r="F45">
        <v>5375</v>
      </c>
      <c r="G45">
        <v>2915</v>
      </c>
      <c r="H45">
        <v>3076</v>
      </c>
      <c r="I45">
        <v>3457</v>
      </c>
      <c r="J45">
        <v>3739</v>
      </c>
      <c r="K45">
        <v>3837</v>
      </c>
      <c r="L45">
        <v>4122</v>
      </c>
      <c r="M45">
        <v>6144</v>
      </c>
    </row>
    <row r="46" spans="1:13" x14ac:dyDescent="0.25">
      <c r="A46">
        <v>45</v>
      </c>
      <c r="B46">
        <v>0</v>
      </c>
      <c r="C46">
        <v>1028</v>
      </c>
      <c r="D46">
        <v>1531</v>
      </c>
      <c r="E46">
        <v>1873</v>
      </c>
      <c r="F46">
        <v>2576</v>
      </c>
      <c r="G46">
        <v>1951</v>
      </c>
      <c r="H46">
        <v>1951</v>
      </c>
      <c r="I46">
        <v>1835</v>
      </c>
      <c r="J46">
        <v>1936</v>
      </c>
      <c r="K46">
        <v>1859</v>
      </c>
      <c r="L46">
        <v>2267</v>
      </c>
      <c r="M46">
        <v>5073</v>
      </c>
    </row>
    <row r="47" spans="1:13" x14ac:dyDescent="0.25">
      <c r="A47">
        <v>46</v>
      </c>
      <c r="B47">
        <v>0</v>
      </c>
      <c r="C47">
        <v>6141</v>
      </c>
      <c r="D47">
        <v>7899</v>
      </c>
      <c r="E47">
        <v>9660</v>
      </c>
      <c r="F47">
        <v>14461</v>
      </c>
      <c r="G47">
        <v>8248</v>
      </c>
      <c r="H47">
        <v>8133</v>
      </c>
      <c r="I47">
        <v>8864</v>
      </c>
      <c r="J47">
        <v>9244</v>
      </c>
      <c r="K47">
        <v>9170</v>
      </c>
      <c r="L47">
        <v>10273</v>
      </c>
      <c r="M47">
        <v>18189</v>
      </c>
    </row>
  </sheetData>
  <conditionalFormatting sqref="C2:C47 B50:AS61">
    <cfRule type="cellIs" dxfId="1" priority="4" operator="lessThan">
      <formula>0</formula>
    </cfRule>
  </conditionalFormatting>
  <conditionalFormatting sqref="A1:M47">
    <cfRule type="cellIs" dxfId="0" priority="3" operator="lessThan">
      <formula>0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1045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vertices</vt:lpstr>
      <vt:lpstr>vehicles</vt:lpstr>
      <vt:lpstr>periods</vt:lpstr>
      <vt:lpstr>demands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dc:description/>
  <cp:lastModifiedBy>user</cp:lastModifiedBy>
  <cp:revision>30</cp:revision>
  <dcterms:created xsi:type="dcterms:W3CDTF">2020-12-25T16:55:08Z</dcterms:created>
  <dcterms:modified xsi:type="dcterms:W3CDTF">2021-04-27T10:51:39Z</dcterms:modified>
  <dc:language>en-ID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0x01010011179AFD6B249C47A3A85EFC187CA11D</vt:lpwstr>
  </property>
</Properties>
</file>