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010"/>
  <workbookPr/>
  <xr:revisionPtr revIDLastSave="0" documentId="8_{6748701E-1E07-4C9C-946E-8E23B2E0CA6E}" xr6:coauthVersionLast="47" xr6:coauthVersionMax="47" xr10:uidLastSave="{00000000-0000-0000-0000-000000000000}"/>
  <bookViews>
    <workbookView xWindow="240" yWindow="105" windowWidth="14805" windowHeight="8010" xr2:uid="{00000000-000D-0000-FFFF-FFFF00000000}"/>
  </bookViews>
  <sheets>
    <sheet name="Planilha1" sheetId="1" r:id="rId1"/>
    <sheet name="Planilha2" sheetId="2" r:id="rId2"/>
  </sheets>
  <definedNames>
    <definedName name="aporte">Planilha1!$D$19:$D$19</definedName>
    <definedName name="patrimonio">Planilha1!$D$22:$D$22</definedName>
    <definedName name="qtd_anos">Planilha1!$D$20:$D$20</definedName>
    <definedName name="redimento_carteira">Planilha1!$D$15:$D$15</definedName>
    <definedName name="salario">Planilha1!$D$14:$D$14</definedName>
    <definedName name="sugestao_investimento">Planilha1!$D$16:$D$16</definedName>
    <definedName name="taxa_mensal">Planilha1!$D$21:$D$21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0" i="2" l="1"/>
  <c r="A11" i="2"/>
  <c r="A12" i="2"/>
  <c r="A13" i="2"/>
  <c r="A14" i="2"/>
  <c r="A15" i="2"/>
  <c r="A16" i="2"/>
  <c r="A17" i="2"/>
  <c r="A18" i="2"/>
  <c r="A19" i="2"/>
  <c r="A20" i="2"/>
  <c r="A21" i="2"/>
  <c r="A7" i="2"/>
  <c r="C39" i="1"/>
  <c r="C40" i="1"/>
  <c r="C41" i="1"/>
  <c r="C42" i="1"/>
  <c r="C43" i="1"/>
  <c r="C38" i="1"/>
  <c r="I5" i="2"/>
  <c r="A9" i="2"/>
  <c r="A8" i="2"/>
  <c r="A6" i="2"/>
  <c r="A5" i="2"/>
  <c r="A4" i="2"/>
  <c r="C35" i="1" a="1"/>
  <c r="C35" i="1"/>
  <c r="D22" i="1" a="1"/>
  <c r="D22" i="1"/>
  <c r="D23" i="1" s="1" a="1"/>
  <c r="D23" i="1" s="1"/>
  <c r="D16" i="1"/>
  <c r="C27" i="1"/>
  <c r="D27" i="1" s="1" a="1"/>
  <c r="D27" i="1" s="1"/>
  <c r="C28" i="1"/>
  <c r="D28" i="1" s="1" a="1"/>
  <c r="D28" i="1" s="1"/>
  <c r="C29" i="1"/>
  <c r="D29" i="1" s="1" a="1"/>
  <c r="D29" i="1" s="1"/>
  <c r="C30" i="1"/>
  <c r="D30" i="1" s="1" a="1"/>
  <c r="D30" i="1" s="1"/>
  <c r="C26" i="1"/>
  <c r="D26" i="1" s="1" a="1"/>
  <c r="D26" i="1" s="1"/>
  <c r="D38" i="1" l="1"/>
  <c r="D39" i="1"/>
  <c r="D40" i="1"/>
  <c r="D41" i="1"/>
  <c r="D42" i="1"/>
  <c r="D43" i="1"/>
  <c r="D44" i="1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<sst xmlns="http://schemas.openxmlformats.org/spreadsheetml/2006/main" count="71" uniqueCount="34">
  <si>
    <t>CONFIGURAÇÕES</t>
  </si>
  <si>
    <t>Salário</t>
  </si>
  <si>
    <t>Rendimento</t>
  </si>
  <si>
    <t>Sugestão de investimento</t>
  </si>
  <si>
    <t>INVESTIMENTO MENSAL</t>
  </si>
  <si>
    <t>Quanto investir por mês?</t>
  </si>
  <si>
    <t>Por quantos anos?</t>
  </si>
  <si>
    <t>Taxa de rendimento mensal</t>
  </si>
  <si>
    <t>Patrimônio acumulado?</t>
  </si>
  <si>
    <t>Rendimentos Mensais?</t>
  </si>
  <si>
    <t>CENÁRIOS</t>
  </si>
  <si>
    <t>Dividendo</t>
  </si>
  <si>
    <t>Quanto em 2 anos?</t>
  </si>
  <si>
    <t>Quanto em 5 anos?</t>
  </si>
  <si>
    <t>Quanto em 10 anos?</t>
  </si>
  <si>
    <t>Quanto em 20 anos?</t>
  </si>
  <si>
    <t>Quanto em 30 anos?</t>
  </si>
  <si>
    <t>PERFIL</t>
  </si>
  <si>
    <t>CONSERVADOR</t>
  </si>
  <si>
    <t>VALOR A SER INVESTIDO POR MÊS</t>
  </si>
  <si>
    <t>TIPO DE FII</t>
  </si>
  <si>
    <t>PERCENTUAL SUGERIDO</t>
  </si>
  <si>
    <t>VALORES</t>
  </si>
  <si>
    <t>PAPEL</t>
  </si>
  <si>
    <t>TIJOLO</t>
  </si>
  <si>
    <t>HIBRIDOS</t>
  </si>
  <si>
    <t>FOFS</t>
  </si>
  <si>
    <t>DESENVOLVIMENTO</t>
  </si>
  <si>
    <t>HOTELARIAS</t>
  </si>
  <si>
    <t>CHAVE</t>
  </si>
  <si>
    <t>%</t>
  </si>
  <si>
    <t>MODERADO-TIJOLO</t>
  </si>
  <si>
    <t>MODERADO</t>
  </si>
  <si>
    <t>AGRESSIVO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</si>
</sst>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R$&quot;\ #,##0.00;[Red]\-&quot;R$&quot;\ #,##0.00"/>
    <numFmt numFmtId="164" formatCode="&quot;R$&quot;\ #,##0.00"/>
  </numFmts>
  <fonts count="10">
    <font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rgb="FF9C5700"/>
      <name val="Calibri"/>
      <scheme val="minor"/>
    </font>
    <font>
      <b/>
      <sz val="18"/>
      <color rgb="FFFFFFFF"/>
      <name val="Aptos Narrow"/>
      <scheme val="minor"/>
    </font>
    <font>
      <sz val="11"/>
      <color theme="1"/>
      <name val="Aptos Narrow"/>
      <scheme val="minor"/>
    </font>
    <font>
      <sz val="16"/>
      <color theme="0"/>
      <name val="Aptos Narrow"/>
      <scheme val="minor"/>
    </font>
    <font>
      <sz val="12"/>
      <color theme="1"/>
      <name val="Aptos Narrow"/>
      <scheme val="minor"/>
    </font>
    <font>
      <b/>
      <sz val="11"/>
      <color theme="1"/>
      <name val="Aptos Narrow"/>
      <scheme val="minor"/>
    </font>
    <font>
      <b/>
      <sz val="12"/>
      <color theme="1"/>
      <name val="Aptos Narrow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EB9C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B38F24"/>
        <bgColor indexed="64"/>
      </patternFill>
    </fill>
  </fills>
  <borders count="39">
    <border>
      <left/>
      <right/>
      <top/>
      <bottom/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/>
      <diagonal/>
    </border>
    <border>
      <left style="thin">
        <color theme="0" tint="-4.9989318521683403E-2"/>
      </left>
      <right style="thin">
        <color theme="0" tint="-4.9989318521683403E-2"/>
      </right>
      <top/>
      <bottom style="thin">
        <color theme="0" tint="-4.9989318521683403E-2"/>
      </bottom>
      <diagonal/>
    </border>
    <border>
      <left style="thin">
        <color theme="0" tint="-4.9989318521683403E-2"/>
      </left>
      <right/>
      <top style="thin">
        <color theme="0" tint="-4.9989318521683403E-2"/>
      </top>
      <bottom/>
      <diagonal/>
    </border>
    <border>
      <left style="thin">
        <color theme="0" tint="-4.9989318521683403E-2"/>
      </left>
      <right/>
      <top/>
      <bottom/>
      <diagonal/>
    </border>
    <border>
      <left style="thin">
        <color theme="0" tint="-4.9989318521683403E-2"/>
      </left>
      <right/>
      <top/>
      <bottom style="thin">
        <color theme="0" tint="-4.9989318521683403E-2"/>
      </bottom>
      <diagonal/>
    </border>
    <border>
      <left style="thin">
        <color theme="0" tint="-4.9989318521683403E-2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/>
      <right style="thin">
        <color theme="0" tint="-4.9989318521683403E-2"/>
      </right>
      <top/>
      <bottom/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/>
      <top style="thin">
        <color theme="0" tint="-4.9989318521683403E-2"/>
      </top>
      <bottom/>
      <diagonal/>
    </border>
    <border>
      <left style="thin">
        <color theme="0" tint="-4.9989318521683403E-2"/>
      </left>
      <right style="medium">
        <color theme="1"/>
      </right>
      <top style="thin">
        <color theme="0" tint="-4.9989318521683403E-2"/>
      </top>
      <bottom/>
      <diagonal/>
    </border>
    <border>
      <left style="medium">
        <color theme="1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 style="medium">
        <color theme="1"/>
      </left>
      <right/>
      <top/>
      <bottom style="thin">
        <color theme="0" tint="-4.9989318521683403E-2"/>
      </bottom>
      <diagonal/>
    </border>
    <border>
      <left style="medium">
        <color theme="1"/>
      </left>
      <right/>
      <top/>
      <bottom style="medium">
        <color theme="1"/>
      </bottom>
      <diagonal/>
    </border>
    <border>
      <left style="thin">
        <color theme="0" tint="-4.9989318521683403E-2"/>
      </left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 style="thin">
        <color theme="0" tint="-4.9989318521683403E-2"/>
      </left>
      <right style="medium">
        <color theme="1"/>
      </right>
      <top style="thin">
        <color theme="0" tint="-4.9989318521683403E-2"/>
      </top>
      <bottom style="medium">
        <color theme="1"/>
      </bottom>
      <diagonal/>
    </border>
    <border>
      <left style="thin">
        <color theme="2" tint="-9.9978637043366805E-2"/>
      </left>
      <right style="medium">
        <color theme="1"/>
      </right>
      <top style="thin">
        <color theme="0" tint="-4.9989318521683403E-2"/>
      </top>
      <bottom style="thin">
        <color theme="2" tint="-9.9978637043366805E-2"/>
      </bottom>
      <diagonal/>
    </border>
    <border>
      <left style="thin">
        <color theme="2" tint="-9.9978637043366805E-2"/>
      </left>
      <right style="medium">
        <color theme="1"/>
      </right>
      <top style="thin">
        <color theme="2" tint="-9.9978637043366805E-2"/>
      </top>
      <bottom style="thin">
        <color theme="2" tint="-9.9978637043366805E-2"/>
      </bottom>
      <diagonal/>
    </border>
    <border>
      <left style="thin">
        <color theme="0" tint="-4.9989318521683403E-2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2" tint="-9.9978637043366805E-2"/>
      </left>
      <right style="medium">
        <color theme="1"/>
      </right>
      <top style="thin">
        <color theme="2" tint="-9.9978637043366805E-2"/>
      </top>
      <bottom/>
      <diagonal/>
    </border>
    <border>
      <left style="medium">
        <color theme="1"/>
      </left>
      <right/>
      <top style="thin">
        <color theme="0"/>
      </top>
      <bottom style="thin">
        <color theme="0"/>
      </bottom>
      <diagonal/>
    </border>
    <border>
      <left/>
      <right style="medium">
        <color theme="1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/>
      <bottom style="medium">
        <color theme="1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theme="0" tint="-4.9989318521683403E-2"/>
      </right>
      <top style="thin">
        <color theme="0" tint="-4.9989318521683403E-2"/>
      </top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thin">
        <color theme="0" tint="-4.9989318521683403E-2"/>
      </right>
      <top style="thin">
        <color theme="0"/>
      </top>
      <bottom style="thin">
        <color theme="0"/>
      </bottom>
      <diagonal/>
    </border>
    <border>
      <left style="medium">
        <color rgb="FF000000"/>
      </left>
      <right style="thin">
        <color theme="0" tint="-4.9989318521683403E-2"/>
      </right>
      <top/>
      <bottom style="medium">
        <color rgb="FF000000"/>
      </bottom>
      <diagonal/>
    </border>
    <border>
      <left style="thin">
        <color theme="0" tint="-4.9989318521683403E-2"/>
      </left>
      <right style="thin">
        <color theme="0" tint="-4.9989318521683403E-2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0" fontId="3" fillId="3" borderId="0" applyNumberFormat="0" applyBorder="0" applyAlignment="0" applyProtection="0"/>
  </cellStyleXfs>
  <cellXfs count="66">
    <xf numFmtId="0" fontId="0" fillId="0" borderId="0" xfId="0"/>
    <xf numFmtId="0" fontId="1" fillId="0" borderId="0" xfId="0" applyFont="1"/>
    <xf numFmtId="0" fontId="0" fillId="0" borderId="7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applyAlignment="1">
      <alignment horizontal="center"/>
    </xf>
    <xf numFmtId="9" fontId="0" fillId="0" borderId="0" xfId="0" applyNumberFormat="1"/>
    <xf numFmtId="0" fontId="0" fillId="0" borderId="2" xfId="0" applyBorder="1"/>
    <xf numFmtId="0" fontId="5" fillId="0" borderId="0" xfId="0" applyFont="1" applyBorder="1"/>
    <xf numFmtId="0" fontId="5" fillId="0" borderId="8" xfId="0" applyFont="1" applyBorder="1"/>
    <xf numFmtId="0" fontId="7" fillId="4" borderId="12" xfId="0" applyFont="1" applyFill="1" applyBorder="1" applyAlignment="1">
      <alignment horizontal="left" indent="3"/>
    </xf>
    <xf numFmtId="8" fontId="5" fillId="4" borderId="3" xfId="0" applyNumberFormat="1" applyFont="1" applyFill="1" applyBorder="1" applyAlignment="1">
      <alignment horizontal="center"/>
    </xf>
    <xf numFmtId="8" fontId="5" fillId="4" borderId="13" xfId="0" applyNumberFormat="1" applyFont="1" applyFill="1" applyBorder="1" applyAlignment="1">
      <alignment horizontal="center"/>
    </xf>
    <xf numFmtId="0" fontId="7" fillId="4" borderId="14" xfId="0" applyFont="1" applyFill="1" applyBorder="1" applyAlignment="1">
      <alignment horizontal="left" indent="3"/>
    </xf>
    <xf numFmtId="8" fontId="5" fillId="4" borderId="6" xfId="0" applyNumberFormat="1" applyFont="1" applyFill="1" applyBorder="1" applyAlignment="1">
      <alignment horizontal="center"/>
    </xf>
    <xf numFmtId="0" fontId="7" fillId="4" borderId="15" xfId="0" applyFont="1" applyFill="1" applyBorder="1" applyAlignment="1">
      <alignment horizontal="left" indent="3"/>
    </xf>
    <xf numFmtId="8" fontId="5" fillId="4" borderId="5" xfId="0" applyNumberFormat="1" applyFont="1" applyFill="1" applyBorder="1" applyAlignment="1">
      <alignment horizontal="center"/>
    </xf>
    <xf numFmtId="0" fontId="7" fillId="4" borderId="16" xfId="0" applyFont="1" applyFill="1" applyBorder="1" applyAlignment="1">
      <alignment horizontal="left" indent="3"/>
    </xf>
    <xf numFmtId="8" fontId="5" fillId="4" borderId="17" xfId="0" applyNumberFormat="1" applyFont="1" applyFill="1" applyBorder="1" applyAlignment="1">
      <alignment horizontal="center"/>
    </xf>
    <xf numFmtId="8" fontId="5" fillId="4" borderId="19" xfId="0" applyNumberFormat="1" applyFont="1" applyFill="1" applyBorder="1" applyAlignment="1">
      <alignment horizontal="center"/>
    </xf>
    <xf numFmtId="164" fontId="8" fillId="0" borderId="20" xfId="0" applyNumberFormat="1" applyFont="1" applyBorder="1" applyAlignment="1">
      <alignment horizontal="center"/>
    </xf>
    <xf numFmtId="0" fontId="8" fillId="0" borderId="21" xfId="0" applyFont="1" applyBorder="1" applyAlignment="1">
      <alignment horizontal="center"/>
    </xf>
    <xf numFmtId="10" fontId="8" fillId="0" borderId="24" xfId="0" applyNumberFormat="1" applyFont="1" applyBorder="1" applyAlignment="1">
      <alignment horizontal="center"/>
    </xf>
    <xf numFmtId="164" fontId="8" fillId="2" borderId="26" xfId="0" applyNumberFormat="1" applyFont="1" applyFill="1" applyBorder="1" applyAlignment="1">
      <alignment horizontal="center"/>
    </xf>
    <xf numFmtId="164" fontId="8" fillId="2" borderId="18" xfId="0" applyNumberFormat="1" applyFont="1" applyFill="1" applyBorder="1" applyAlignment="1">
      <alignment horizontal="center"/>
    </xf>
    <xf numFmtId="0" fontId="3" fillId="3" borderId="0" xfId="1"/>
    <xf numFmtId="0" fontId="3" fillId="3" borderId="0" xfId="1" applyAlignment="1">
      <alignment horizontal="center"/>
    </xf>
    <xf numFmtId="0" fontId="2" fillId="2" borderId="0" xfId="0" applyFont="1" applyFill="1"/>
    <xf numFmtId="164" fontId="2" fillId="2" borderId="0" xfId="0" applyNumberFormat="1" applyFont="1" applyFill="1" applyAlignment="1">
      <alignment horizontal="center"/>
    </xf>
    <xf numFmtId="0" fontId="0" fillId="2" borderId="0" xfId="0" applyFill="1"/>
    <xf numFmtId="0" fontId="2" fillId="5" borderId="0" xfId="0" applyFont="1" applyFill="1" applyAlignment="1">
      <alignment horizontal="center"/>
    </xf>
    <xf numFmtId="0" fontId="0" fillId="5" borderId="0" xfId="0" applyFill="1"/>
    <xf numFmtId="164" fontId="0" fillId="5" borderId="0" xfId="0" applyNumberFormat="1" applyFill="1"/>
    <xf numFmtId="8" fontId="5" fillId="4" borderId="5" xfId="0" applyNumberFormat="1" applyFont="1" applyFill="1" applyBorder="1" applyAlignment="1">
      <alignment horizontal="right"/>
    </xf>
    <xf numFmtId="0" fontId="7" fillId="2" borderId="1" xfId="0" applyFont="1" applyFill="1" applyBorder="1" applyAlignment="1">
      <alignment horizontal="left" indent="3"/>
    </xf>
    <xf numFmtId="0" fontId="7" fillId="2" borderId="22" xfId="0" applyFont="1" applyFill="1" applyBorder="1" applyAlignment="1">
      <alignment horizontal="left" indent="3"/>
    </xf>
    <xf numFmtId="0" fontId="7" fillId="2" borderId="25" xfId="0" applyFont="1" applyFill="1" applyBorder="1" applyAlignment="1">
      <alignment horizontal="left" indent="3"/>
    </xf>
    <xf numFmtId="0" fontId="7" fillId="2" borderId="23" xfId="0" applyFont="1" applyFill="1" applyBorder="1" applyAlignment="1">
      <alignment horizontal="left" indent="3"/>
    </xf>
    <xf numFmtId="0" fontId="9" fillId="2" borderId="25" xfId="0" applyFont="1" applyFill="1" applyBorder="1" applyAlignment="1">
      <alignment horizontal="left" indent="3"/>
    </xf>
    <xf numFmtId="0" fontId="9" fillId="2" borderId="23" xfId="0" applyFont="1" applyFill="1" applyBorder="1" applyAlignment="1">
      <alignment horizontal="left" indent="3"/>
    </xf>
    <xf numFmtId="0" fontId="9" fillId="2" borderId="16" xfId="0" applyFont="1" applyFill="1" applyBorder="1" applyAlignment="1">
      <alignment horizontal="left" indent="3"/>
    </xf>
    <xf numFmtId="0" fontId="9" fillId="2" borderId="27" xfId="0" applyFont="1" applyFill="1" applyBorder="1" applyAlignment="1">
      <alignment horizontal="left" indent="3"/>
    </xf>
    <xf numFmtId="0" fontId="7" fillId="2" borderId="31" xfId="0" applyFont="1" applyFill="1" applyBorder="1" applyAlignment="1">
      <alignment horizontal="left" indent="3"/>
    </xf>
    <xf numFmtId="164" fontId="5" fillId="0" borderId="32" xfId="0" applyNumberFormat="1" applyFont="1" applyBorder="1" applyAlignment="1">
      <alignment horizontal="center"/>
    </xf>
    <xf numFmtId="0" fontId="7" fillId="2" borderId="33" xfId="0" applyFont="1" applyFill="1" applyBorder="1" applyAlignment="1">
      <alignment horizontal="left" indent="3"/>
    </xf>
    <xf numFmtId="10" fontId="5" fillId="0" borderId="32" xfId="0" applyNumberFormat="1" applyFont="1" applyBorder="1" applyAlignment="1">
      <alignment horizontal="center"/>
    </xf>
    <xf numFmtId="0" fontId="7" fillId="2" borderId="34" xfId="0" applyFont="1" applyFill="1" applyBorder="1" applyAlignment="1">
      <alignment horizontal="left" wrapText="1" indent="3"/>
    </xf>
    <xf numFmtId="0" fontId="7" fillId="2" borderId="35" xfId="0" applyFont="1" applyFill="1" applyBorder="1" applyAlignment="1">
      <alignment horizontal="left" wrapText="1" indent="3"/>
    </xf>
    <xf numFmtId="164" fontId="5" fillId="2" borderId="36" xfId="0" applyNumberFormat="1" applyFont="1" applyFill="1" applyBorder="1" applyAlignment="1">
      <alignment horizontal="center"/>
    </xf>
    <xf numFmtId="9" fontId="0" fillId="4" borderId="0" xfId="0" applyNumberFormat="1" applyFill="1" applyAlignment="1">
      <alignment horizontal="center"/>
    </xf>
    <xf numFmtId="0" fontId="0" fillId="0" borderId="37" xfId="0" applyBorder="1"/>
    <xf numFmtId="0" fontId="0" fillId="0" borderId="0" xfId="0" applyBorder="1"/>
    <xf numFmtId="0" fontId="0" fillId="0" borderId="38" xfId="0" applyBorder="1"/>
    <xf numFmtId="9" fontId="0" fillId="0" borderId="37" xfId="0" applyNumberFormat="1" applyBorder="1"/>
    <xf numFmtId="9" fontId="0" fillId="0" borderId="0" xfId="0" applyNumberFormat="1" applyBorder="1"/>
    <xf numFmtId="9" fontId="0" fillId="0" borderId="38" xfId="0" applyNumberFormat="1" applyBorder="1"/>
    <xf numFmtId="0" fontId="3" fillId="3" borderId="0" xfId="1" applyBorder="1"/>
    <xf numFmtId="9" fontId="3" fillId="3" borderId="0" xfId="1" applyNumberFormat="1"/>
    <xf numFmtId="0" fontId="6" fillId="6" borderId="9" xfId="0" applyFont="1" applyFill="1" applyBorder="1" applyAlignment="1">
      <alignment horizontal="center"/>
    </xf>
    <xf numFmtId="0" fontId="6" fillId="6" borderId="10" xfId="0" applyFont="1" applyFill="1" applyBorder="1" applyAlignment="1">
      <alignment horizontal="center"/>
    </xf>
    <xf numFmtId="0" fontId="6" fillId="6" borderId="11" xfId="0" applyFont="1" applyFill="1" applyBorder="1" applyAlignment="1">
      <alignment horizontal="center"/>
    </xf>
    <xf numFmtId="0" fontId="6" fillId="6" borderId="11" xfId="0" applyFont="1" applyFill="1" applyBorder="1" applyAlignment="1">
      <alignment horizontal="center"/>
    </xf>
    <xf numFmtId="0" fontId="4" fillId="7" borderId="28" xfId="0" applyFont="1" applyFill="1" applyBorder="1" applyAlignment="1">
      <alignment horizontal="center" vertical="center"/>
    </xf>
    <xf numFmtId="0" fontId="4" fillId="7" borderId="29" xfId="0" applyFont="1" applyFill="1" applyBorder="1" applyAlignment="1">
      <alignment horizontal="center" vertical="center"/>
    </xf>
    <xf numFmtId="0" fontId="4" fillId="7" borderId="30" xfId="0" applyFont="1" applyFill="1" applyBorder="1" applyAlignment="1">
      <alignment horizontal="center" vertical="center"/>
    </xf>
  </cellXfs>
  <cellStyles count="2">
    <cellStyle name="Neutro" xfId="1" builtinId="28"/>
    <cellStyle name="Normal" xfId="0" builtinId="0"/>
  </cellStyles>
  <dxfs count="0"/>
  <tableStyles count="0" defaultTableStyle="TableStyleMedium2" defaultPivotStyle="PivotStyleMedium9"/>
  <colors>
    <mruColors>
      <color rgb="FFB38F2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tx>
            <c:strRef>
              <c:f>Planilha1!$C$37</c:f>
              <c:strCache>
                <c:ptCount val="1"/>
                <c:pt idx="0">
                  <c:v>PERCENTUAL SUGERIDO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Planilha1!$B$38:$B$43</c:f>
              <c:strCache>
                <c:ptCount val="6"/>
                <c:pt idx="0">
                  <c:v>PAPEL</c:v>
                </c:pt>
                <c:pt idx="1">
                  <c:v>TIJOLO</c:v>
                </c:pt>
                <c:pt idx="2">
                  <c:v>HIBRIDOS</c:v>
                </c:pt>
                <c:pt idx="3">
                  <c:v>FOFS</c:v>
                </c:pt>
                <c:pt idx="4">
                  <c:v>DESENVOLVIMENTO</c:v>
                </c:pt>
                <c:pt idx="5">
                  <c:v>HOTELARIAS</c:v>
                </c:pt>
              </c:strCache>
            </c:strRef>
          </c:cat>
          <c:val>
            <c:numRef>
              <c:f>Planilha1!$C$38:$C$43</c:f>
              <c:numCache>
                <c:formatCode>0%</c:formatCode>
                <c:ptCount val="6"/>
                <c:pt idx="0">
                  <c:v>0.3</c:v>
                </c:pt>
                <c:pt idx="1">
                  <c:v>0.5</c:v>
                </c:pt>
                <c:pt idx="2">
                  <c:v>0.1</c:v>
                </c:pt>
                <c:pt idx="3">
                  <c:v>0.1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68-415E-8662-40ADA589AB1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581025</xdr:colOff>
      <xdr:row>45</xdr:row>
      <xdr:rowOff>123825</xdr:rowOff>
    </xdr:from>
    <xdr:to>
      <xdr:col>3</xdr:col>
      <xdr:colOff>1066800</xdr:colOff>
      <xdr:row>62</xdr:row>
      <xdr:rowOff>161925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DDC073E-20F7-9487-026F-5AC2B68A7E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438150</xdr:colOff>
      <xdr:row>0</xdr:row>
      <xdr:rowOff>0</xdr:rowOff>
    </xdr:from>
    <xdr:to>
      <xdr:col>3</xdr:col>
      <xdr:colOff>752475</xdr:colOff>
      <xdr:row>10</xdr:row>
      <xdr:rowOff>47625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7352D8E5-2D11-A527-1195-AC96A06E18F9}"/>
            </a:ext>
            <a:ext uri="{147F2762-F138-4A5C-976F-8EAC2B608ADB}">
              <a16:predDERef xmlns:a16="http://schemas.microsoft.com/office/drawing/2014/main" pred="{FDDC073E-20F7-9487-026F-5AC2B68A7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7750" y="0"/>
          <a:ext cx="6000750" cy="19526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3:K44"/>
  <sheetViews>
    <sheetView showGridLines="0" showRowColHeaders="0" tabSelected="1" workbookViewId="0">
      <selection activeCell="F4" sqref="F4"/>
    </sheetView>
  </sheetViews>
  <sheetFormatPr defaultColWidth="0" defaultRowHeight="15"/>
  <cols>
    <col min="1" max="1" width="9.140625" customWidth="1"/>
    <col min="2" max="2" width="36.28515625" customWidth="1"/>
    <col min="3" max="3" width="49" customWidth="1"/>
    <col min="4" max="4" width="17.85546875" customWidth="1"/>
    <col min="5" max="5" width="29.5703125" customWidth="1"/>
    <col min="6" max="6" width="14.5703125" customWidth="1"/>
    <col min="7" max="8" width="9.140625" customWidth="1"/>
    <col min="9" max="11" width="9.140625" hidden="1" customWidth="1"/>
  </cols>
  <sheetData>
    <row r="13" spans="2:4" ht="24">
      <c r="B13" s="63" t="s">
        <v>0</v>
      </c>
      <c r="C13" s="64"/>
      <c r="D13" s="65"/>
    </row>
    <row r="14" spans="2:4" ht="15.75">
      <c r="B14" s="43" t="s">
        <v>1</v>
      </c>
      <c r="C14" s="35"/>
      <c r="D14" s="44">
        <v>2000</v>
      </c>
    </row>
    <row r="15" spans="2:4" ht="15.75">
      <c r="B15" s="45" t="s">
        <v>2</v>
      </c>
      <c r="C15" s="36"/>
      <c r="D15" s="46">
        <v>6.0000000000000001E-3</v>
      </c>
    </row>
    <row r="16" spans="2:4" ht="15.75">
      <c r="B16" s="47" t="s">
        <v>3</v>
      </c>
      <c r="C16" s="48"/>
      <c r="D16" s="49">
        <f>D14*30%</f>
        <v>600</v>
      </c>
    </row>
    <row r="18" spans="1:11" ht="21">
      <c r="B18" s="59" t="s">
        <v>4</v>
      </c>
      <c r="C18" s="60"/>
      <c r="D18" s="61"/>
    </row>
    <row r="19" spans="1:11" ht="15.75">
      <c r="A19" s="3"/>
      <c r="B19" s="37" t="s">
        <v>5</v>
      </c>
      <c r="C19" s="38"/>
      <c r="D19" s="21">
        <v>200</v>
      </c>
      <c r="K19" s="2"/>
    </row>
    <row r="20" spans="1:11" ht="15.75">
      <c r="A20" s="4"/>
      <c r="B20" s="37" t="s">
        <v>6</v>
      </c>
      <c r="C20" s="38"/>
      <c r="D20" s="22">
        <v>5</v>
      </c>
    </row>
    <row r="21" spans="1:11" ht="15.75">
      <c r="A21" s="4"/>
      <c r="B21" s="37" t="s">
        <v>7</v>
      </c>
      <c r="C21" s="38"/>
      <c r="D21" s="23">
        <v>1.0789999999999999E-2</v>
      </c>
    </row>
    <row r="22" spans="1:11" ht="15.75">
      <c r="A22" s="4"/>
      <c r="B22" s="39" t="s">
        <v>8</v>
      </c>
      <c r="C22" s="40"/>
      <c r="D22" s="24" cm="1">
        <f t="array" ref="D22">FV(taxa_mensal,qtd_anos*12,aporte*-1)</f>
        <v>16755.382799697527</v>
      </c>
    </row>
    <row r="23" spans="1:11" ht="15.75">
      <c r="A23" s="4"/>
      <c r="B23" s="41" t="s">
        <v>9</v>
      </c>
      <c r="C23" s="42"/>
      <c r="D23" s="25" cm="1">
        <f t="array" ref="D23">patrimonio*redimento_carteira</f>
        <v>100.53229679818516</v>
      </c>
      <c r="F23" s="8"/>
    </row>
    <row r="24" spans="1:11">
      <c r="A24" s="5"/>
      <c r="B24" s="9"/>
      <c r="C24" s="9"/>
      <c r="D24" s="10"/>
    </row>
    <row r="25" spans="1:11" ht="21">
      <c r="B25" s="59" t="s">
        <v>10</v>
      </c>
      <c r="C25" s="60"/>
      <c r="D25" s="62" t="s">
        <v>11</v>
      </c>
    </row>
    <row r="26" spans="1:11" ht="15.75">
      <c r="A26" s="1">
        <v>2</v>
      </c>
      <c r="B26" s="11" t="s">
        <v>12</v>
      </c>
      <c r="C26" s="12">
        <f>FV($D$21,$A26*12,$D$19*-1)</f>
        <v>5445.5254595290435</v>
      </c>
      <c r="D26" s="13" cm="1">
        <f t="array" ref="D26">C26*redimento_carteira</f>
        <v>32.673152757174265</v>
      </c>
    </row>
    <row r="27" spans="1:11" ht="15.75">
      <c r="A27" s="1">
        <v>5</v>
      </c>
      <c r="B27" s="14" t="s">
        <v>13</v>
      </c>
      <c r="C27" s="15">
        <f>FV($D$21,$A27*12,$D$19*-1)</f>
        <v>16755.382799697527</v>
      </c>
      <c r="D27" s="13" cm="1">
        <f t="array" ref="D27">C27*redimento_carteira</f>
        <v>100.53229679818516</v>
      </c>
    </row>
    <row r="28" spans="1:11" ht="15.75">
      <c r="A28" s="1">
        <v>10</v>
      </c>
      <c r="B28" s="16" t="s">
        <v>14</v>
      </c>
      <c r="C28" s="17">
        <f>FV($D$21,$A28*12,$D$19*-1)</f>
        <v>48656.842506034438</v>
      </c>
      <c r="D28" s="13" cm="1">
        <f t="array" ref="D28">C28*redimento_carteira</f>
        <v>291.94105503620665</v>
      </c>
    </row>
    <row r="29" spans="1:11" ht="15.75">
      <c r="A29" s="1">
        <v>20</v>
      </c>
      <c r="B29" s="16" t="s">
        <v>15</v>
      </c>
      <c r="C29" s="17">
        <f>FV($D$21,$A29*12,$D$19*-1)</f>
        <v>225039.68001941612</v>
      </c>
      <c r="D29" s="13" cm="1">
        <f t="array" ref="D29">C29*redimento_carteira</f>
        <v>1350.2380801164968</v>
      </c>
    </row>
    <row r="30" spans="1:11" ht="15.75">
      <c r="A30" s="1">
        <v>30</v>
      </c>
      <c r="B30" s="18" t="s">
        <v>16</v>
      </c>
      <c r="C30" s="19">
        <f>FV($D$21,$A30*12,$D$19*-1)</f>
        <v>864433.93100094295</v>
      </c>
      <c r="D30" s="20" cm="1">
        <f t="array" ref="D30">C30*redimento_carteira</f>
        <v>5186.6035860056581</v>
      </c>
    </row>
    <row r="34" spans="2:4">
      <c r="B34" s="26" t="s">
        <v>17</v>
      </c>
      <c r="C34" s="27" t="s">
        <v>18</v>
      </c>
      <c r="D34" s="26"/>
    </row>
    <row r="35" spans="2:4">
      <c r="B35" s="28" t="s">
        <v>19</v>
      </c>
      <c r="C35" s="29" cm="1">
        <f t="array" ref="C35">aporte</f>
        <v>200</v>
      </c>
      <c r="D35" s="30"/>
    </row>
    <row r="37" spans="2:4">
      <c r="B37" s="31" t="s">
        <v>20</v>
      </c>
      <c r="C37" s="31" t="s">
        <v>21</v>
      </c>
      <c r="D37" s="31" t="s">
        <v>22</v>
      </c>
    </row>
    <row r="38" spans="2:4">
      <c r="B38" s="6" t="s">
        <v>23</v>
      </c>
      <c r="C38" s="50">
        <f>VLOOKUP($C$34&amp;"-"&amp;B38,Planilha2!A:D,4,FALSE)</f>
        <v>0.3</v>
      </c>
      <c r="D38" s="34">
        <f>C38*$C$35</f>
        <v>60</v>
      </c>
    </row>
    <row r="39" spans="2:4">
      <c r="B39" s="6" t="s">
        <v>24</v>
      </c>
      <c r="C39" s="50">
        <f>VLOOKUP($C$34&amp;"-"&amp;B39,Planilha2!A:D,4,FALSE)</f>
        <v>0.5</v>
      </c>
      <c r="D39" s="34">
        <f t="shared" ref="D39:D43" si="0">C39*$C$35</f>
        <v>100</v>
      </c>
    </row>
    <row r="40" spans="2:4">
      <c r="B40" s="6" t="s">
        <v>25</v>
      </c>
      <c r="C40" s="50">
        <f>VLOOKUP($C$34&amp;"-"&amp;B40,Planilha2!A:D,4,FALSE)</f>
        <v>0.1</v>
      </c>
      <c r="D40" s="34">
        <f t="shared" si="0"/>
        <v>20</v>
      </c>
    </row>
    <row r="41" spans="2:4">
      <c r="B41" s="6" t="s">
        <v>26</v>
      </c>
      <c r="C41" s="50">
        <f>VLOOKUP($C$34&amp;"-"&amp;B41,Planilha2!A:D,4,FALSE)</f>
        <v>0.1</v>
      </c>
      <c r="D41" s="34">
        <f t="shared" si="0"/>
        <v>20</v>
      </c>
    </row>
    <row r="42" spans="2:4">
      <c r="B42" s="6" t="s">
        <v>27</v>
      </c>
      <c r="C42" s="50">
        <f>VLOOKUP($C$34&amp;"-"&amp;B42,Planilha2!A:D,4,FALSE)</f>
        <v>0</v>
      </c>
      <c r="D42" s="34">
        <f t="shared" si="0"/>
        <v>0</v>
      </c>
    </row>
    <row r="43" spans="2:4">
      <c r="B43" s="6" t="s">
        <v>28</v>
      </c>
      <c r="C43" s="50">
        <f>VLOOKUP($C$34&amp;"-"&amp;B43,Planilha2!A:D,4,FALSE)</f>
        <v>0</v>
      </c>
      <c r="D43" s="34">
        <f t="shared" si="0"/>
        <v>0</v>
      </c>
    </row>
    <row r="44" spans="2:4">
      <c r="B44" s="32"/>
      <c r="C44" s="32"/>
      <c r="D44" s="33">
        <f>SUM(D38:D43)</f>
        <v>200</v>
      </c>
    </row>
  </sheetData>
  <mergeCells count="11">
    <mergeCell ref="B13:D13"/>
    <mergeCell ref="B14:C14"/>
    <mergeCell ref="B15:C15"/>
    <mergeCell ref="B16:C16"/>
    <mergeCell ref="B25:C25"/>
    <mergeCell ref="B19:C19"/>
    <mergeCell ref="B18:D18"/>
    <mergeCell ref="B20:C20"/>
    <mergeCell ref="B21:C21"/>
    <mergeCell ref="B22:C22"/>
    <mergeCell ref="B23:C23"/>
  </mergeCells>
  <dataValidations count="1">
    <dataValidation type="list" allowBlank="1" showInputMessage="1" showErrorMessage="1" sqref="C34" xr:uid="{F2F421C7-EC18-41B3-BD68-7EECD465F778}">
      <formula1>"CONSERVADOR,MODERADO,AGRESSIVO"</formula1>
    </dataValidation>
  </dataValidation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EAD41-B848-4427-BA47-0C912D54159A}">
  <dimension ref="A3:I21"/>
  <sheetViews>
    <sheetView topLeftCell="A6" workbookViewId="0">
      <selection activeCell="D12" sqref="D12"/>
    </sheetView>
  </sheetViews>
  <sheetFormatPr defaultRowHeight="15"/>
  <cols>
    <col min="1" max="1" width="32.85546875" bestFit="1" customWidth="1"/>
    <col min="2" max="2" width="14.7109375" bestFit="1" customWidth="1"/>
    <col min="3" max="3" width="18.42578125" bestFit="1" customWidth="1"/>
    <col min="8" max="8" width="18.28515625" bestFit="1" customWidth="1"/>
  </cols>
  <sheetData>
    <row r="3" spans="1:9">
      <c r="A3" t="s">
        <v>29</v>
      </c>
      <c r="B3" t="s">
        <v>17</v>
      </c>
      <c r="C3" t="s">
        <v>20</v>
      </c>
      <c r="D3" s="6" t="s">
        <v>30</v>
      </c>
    </row>
    <row r="4" spans="1:9">
      <c r="A4" t="str">
        <f>B4&amp;"-"&amp;C4</f>
        <v>CONSERVADOR-PAPEL</v>
      </c>
      <c r="B4" t="s">
        <v>18</v>
      </c>
      <c r="C4" t="s">
        <v>23</v>
      </c>
      <c r="D4" s="7">
        <v>0.3</v>
      </c>
      <c r="I4" t="s">
        <v>30</v>
      </c>
    </row>
    <row r="5" spans="1:9">
      <c r="A5" t="str">
        <f>B4&amp;"-"&amp;C5</f>
        <v>CONSERVADOR-TIJOLO</v>
      </c>
      <c r="B5" t="s">
        <v>18</v>
      </c>
      <c r="C5" t="s">
        <v>24</v>
      </c>
      <c r="D5" s="7">
        <v>0.5</v>
      </c>
      <c r="H5" s="57" t="s">
        <v>31</v>
      </c>
      <c r="I5" s="58">
        <f>VLOOKUP(H5,$A:$D,4,FALSE)</f>
        <v>0.35</v>
      </c>
    </row>
    <row r="6" spans="1:9">
      <c r="A6" t="str">
        <f>B4&amp;"-"&amp;C6</f>
        <v>CONSERVADOR-HIBRIDOS</v>
      </c>
      <c r="B6" t="s">
        <v>18</v>
      </c>
      <c r="C6" t="s">
        <v>25</v>
      </c>
      <c r="D6" s="7">
        <v>0.1</v>
      </c>
    </row>
    <row r="7" spans="1:9">
      <c r="A7" t="str">
        <f>B4&amp;"-"&amp;C7</f>
        <v>CONSERVADOR-FOFS</v>
      </c>
      <c r="B7" t="s">
        <v>18</v>
      </c>
      <c r="C7" t="s">
        <v>26</v>
      </c>
      <c r="D7" s="7">
        <v>0.1</v>
      </c>
    </row>
    <row r="8" spans="1:9">
      <c r="A8" t="str">
        <f>B4&amp;"-"&amp;C8</f>
        <v>CONSERVADOR-DESENVOLVIMENTO</v>
      </c>
      <c r="B8" t="s">
        <v>18</v>
      </c>
      <c r="C8" t="s">
        <v>27</v>
      </c>
      <c r="D8" s="7">
        <v>0</v>
      </c>
    </row>
    <row r="9" spans="1:9">
      <c r="A9" t="str">
        <f>B4&amp;"-"&amp;C9</f>
        <v>CONSERVADOR-HOTELARIAS</v>
      </c>
      <c r="B9" t="s">
        <v>18</v>
      </c>
      <c r="C9" t="s">
        <v>28</v>
      </c>
      <c r="D9" s="7">
        <v>0</v>
      </c>
    </row>
    <row r="10" spans="1:9">
      <c r="A10" t="str">
        <f t="shared" ref="A10" si="0">B10&amp;"-"&amp;C10</f>
        <v>MODERADO-PAPEL</v>
      </c>
      <c r="B10" s="51" t="s">
        <v>32</v>
      </c>
      <c r="C10" s="51" t="s">
        <v>23</v>
      </c>
      <c r="D10" s="54">
        <v>0.32</v>
      </c>
    </row>
    <row r="11" spans="1:9">
      <c r="A11" t="str">
        <f t="shared" ref="A11:A21" si="1">B10&amp;"-"&amp;C11</f>
        <v>MODERADO-TIJOLO</v>
      </c>
      <c r="B11" s="52" t="s">
        <v>32</v>
      </c>
      <c r="C11" s="52" t="s">
        <v>24</v>
      </c>
      <c r="D11" s="55">
        <v>0.35</v>
      </c>
    </row>
    <row r="12" spans="1:9">
      <c r="A12" t="str">
        <f t="shared" ref="A12" si="2">B10&amp;"-"&amp;C12</f>
        <v>MODERADO-HIBRIDOS</v>
      </c>
      <c r="B12" s="52" t="s">
        <v>32</v>
      </c>
      <c r="C12" s="52" t="s">
        <v>25</v>
      </c>
      <c r="D12" s="55">
        <v>0.08</v>
      </c>
    </row>
    <row r="13" spans="1:9">
      <c r="A13" t="str">
        <f t="shared" ref="A13" si="3">B10&amp;"-"&amp;C13</f>
        <v>MODERADO-FOFS</v>
      </c>
      <c r="B13" s="52" t="s">
        <v>32</v>
      </c>
      <c r="C13" s="52" t="s">
        <v>26</v>
      </c>
      <c r="D13" s="55">
        <v>0.05</v>
      </c>
    </row>
    <row r="14" spans="1:9">
      <c r="A14" t="str">
        <f t="shared" ref="A14" si="4">B10&amp;"-"&amp;C14</f>
        <v>MODERADO-DESENVOLVIMENTO</v>
      </c>
      <c r="B14" s="52" t="s">
        <v>32</v>
      </c>
      <c r="C14" s="52" t="s">
        <v>27</v>
      </c>
      <c r="D14" s="55">
        <v>0.1</v>
      </c>
    </row>
    <row r="15" spans="1:9">
      <c r="A15" t="str">
        <f t="shared" ref="A15" si="5">B10&amp;"-"&amp;C15</f>
        <v>MODERADO-HOTELARIAS</v>
      </c>
      <c r="B15" s="53" t="s">
        <v>32</v>
      </c>
      <c r="C15" s="53" t="s">
        <v>28</v>
      </c>
      <c r="D15" s="56">
        <v>0.1</v>
      </c>
    </row>
    <row r="16" spans="1:9">
      <c r="A16" t="str">
        <f t="shared" ref="A16" si="6">B16&amp;"-"&amp;C16</f>
        <v>AGRESSIVO-PAPEL</v>
      </c>
      <c r="B16" t="s">
        <v>33</v>
      </c>
      <c r="C16" t="s">
        <v>23</v>
      </c>
      <c r="D16" s="7">
        <v>0.5</v>
      </c>
    </row>
    <row r="17" spans="1:4">
      <c r="A17" t="str">
        <f t="shared" ref="A17:A21" si="7">B16&amp;"-"&amp;C17</f>
        <v>AGRESSIVO-TIJOLO</v>
      </c>
      <c r="B17" t="s">
        <v>33</v>
      </c>
      <c r="C17" t="s">
        <v>24</v>
      </c>
      <c r="D17" s="7">
        <v>0.2</v>
      </c>
    </row>
    <row r="18" spans="1:4">
      <c r="A18" t="str">
        <f t="shared" ref="A18" si="8">B16&amp;"-"&amp;C18</f>
        <v>AGRESSIVO-HIBRIDOS</v>
      </c>
      <c r="B18" t="s">
        <v>33</v>
      </c>
      <c r="C18" t="s">
        <v>25</v>
      </c>
      <c r="D18" s="7">
        <v>0.05</v>
      </c>
    </row>
    <row r="19" spans="1:4">
      <c r="A19" t="str">
        <f t="shared" ref="A19" si="9">B16&amp;"-"&amp;C19</f>
        <v>AGRESSIVO-FOFS</v>
      </c>
      <c r="B19" t="s">
        <v>33</v>
      </c>
      <c r="C19" t="s">
        <v>26</v>
      </c>
      <c r="D19" s="7">
        <v>0.1</v>
      </c>
    </row>
    <row r="20" spans="1:4">
      <c r="A20" t="str">
        <f t="shared" ref="A20" si="10">B16&amp;"-"&amp;C20</f>
        <v>AGRESSIVO-DESENVOLVIMENTO</v>
      </c>
      <c r="B20" t="s">
        <v>33</v>
      </c>
      <c r="C20" t="s">
        <v>27</v>
      </c>
      <c r="D20" s="7">
        <v>0.05</v>
      </c>
    </row>
    <row r="21" spans="1:4">
      <c r="A21" t="str">
        <f t="shared" ref="A21" si="11">B16&amp;"-"&amp;C21</f>
        <v>AGRESSIVO-HOTELARIAS</v>
      </c>
      <c r="B21" t="s">
        <v>33</v>
      </c>
      <c r="C21" t="s">
        <v>28</v>
      </c>
      <c r="D21" s="7">
        <v>0.1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2025-06-12T22:19:53Z</dcterms:created>
  <dcterms:modified xsi:type="dcterms:W3CDTF">2025-06-14T14:33:20Z</dcterms:modified>
  <cp:category/>
  <cp:contentStatus/>
</cp:coreProperties>
</file>