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face\eclipse-workspace\GuidedSiteSurvey\"/>
    </mc:Choice>
  </mc:AlternateContent>
  <xr:revisionPtr revIDLastSave="0" documentId="8_{99CBC094-B140-4D6C-B5B2-43413DB27C5D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Project Name" sheetId="1" r:id="rId1"/>
  </sheets>
  <definedNames>
    <definedName name="_xlnm.Print_Area" localSheetId="0">'Project Name'!$A:$H</definedName>
    <definedName name="Y">'Project Name'!$E$263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32" i="1" l="1"/>
  <c r="A165" i="1" l="1"/>
  <c r="A227" i="1"/>
  <c r="A159" i="1"/>
  <c r="A130" i="1"/>
  <c r="A129" i="1"/>
  <c r="A100" i="1"/>
  <c r="A96" i="1"/>
  <c r="A88" i="1"/>
  <c r="A89" i="1"/>
  <c r="A90" i="1"/>
  <c r="A87" i="1"/>
  <c r="A95" i="1"/>
  <c r="A94" i="1"/>
  <c r="H49" i="1" l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8" i="1"/>
  <c r="F48" i="1"/>
  <c r="H47" i="1"/>
  <c r="F47" i="1"/>
  <c r="H46" i="1"/>
  <c r="F46" i="1"/>
  <c r="H45" i="1"/>
  <c r="F45" i="1"/>
  <c r="H44" i="1"/>
  <c r="F44" i="1"/>
  <c r="H43" i="1"/>
  <c r="F43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41" i="1"/>
  <c r="F141" i="1"/>
  <c r="H140" i="1"/>
  <c r="F140" i="1"/>
  <c r="H139" i="1"/>
  <c r="F139" i="1"/>
  <c r="H138" i="1"/>
  <c r="F138" i="1"/>
  <c r="H137" i="1"/>
  <c r="F137" i="1"/>
  <c r="H136" i="1"/>
  <c r="F136" i="1"/>
  <c r="H135" i="1"/>
  <c r="F135" i="1"/>
  <c r="H134" i="1"/>
  <c r="F134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G34" i="1"/>
  <c r="H223" i="1" l="1"/>
  <c r="H259" i="1"/>
  <c r="H79" i="1"/>
  <c r="F49" i="1"/>
  <c r="H187" i="1"/>
  <c r="H151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186" i="1" l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F142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15" i="1" l="1"/>
  <c r="H302" i="1"/>
  <c r="D301" i="1"/>
  <c r="D300" i="1"/>
  <c r="D29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F250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F69" i="1"/>
  <c r="H69" i="1"/>
  <c r="A35" i="1"/>
  <c r="A278" i="1"/>
  <c r="A277" i="1"/>
  <c r="A276" i="1"/>
  <c r="A275" i="1"/>
  <c r="A274" i="1"/>
  <c r="A273" i="1"/>
  <c r="A272" i="1"/>
  <c r="A270" i="1"/>
  <c r="A271" i="1"/>
  <c r="A286" i="1"/>
  <c r="D278" i="1"/>
  <c r="H278" i="1" s="1"/>
  <c r="D277" i="1"/>
  <c r="H277" i="1" s="1"/>
  <c r="D276" i="1"/>
  <c r="H276" i="1" s="1"/>
  <c r="D275" i="1"/>
  <c r="H275" i="1" s="1"/>
  <c r="D274" i="1"/>
  <c r="H274" i="1" s="1"/>
  <c r="D273" i="1"/>
  <c r="H273" i="1" s="1"/>
  <c r="D272" i="1"/>
  <c r="H272" i="1" s="1"/>
  <c r="D271" i="1"/>
  <c r="H271" i="1" s="1"/>
  <c r="H250" i="1" l="1"/>
  <c r="H279" i="1"/>
  <c r="H288" i="1" s="1"/>
  <c r="F271" i="1"/>
  <c r="F272" i="1"/>
  <c r="F273" i="1"/>
  <c r="F274" i="1"/>
  <c r="F275" i="1"/>
  <c r="F276" i="1"/>
  <c r="F277" i="1"/>
  <c r="F278" i="1"/>
  <c r="F302" i="1" l="1"/>
  <c r="F279" i="1"/>
  <c r="F288" i="1" s="1"/>
  <c r="F79" i="1" l="1"/>
  <c r="F115" i="1" s="1"/>
  <c r="F151" i="1" l="1"/>
  <c r="F187" i="1" l="1"/>
  <c r="F223" i="1" l="1"/>
  <c r="F259" i="1" s="1"/>
  <c r="F263" i="1" s="1"/>
  <c r="H263" i="1" s="1"/>
  <c r="H267" i="1" s="1"/>
  <c r="H287" i="1" s="1"/>
  <c r="H289" i="1" s="1"/>
  <c r="H290" i="1" l="1"/>
  <c r="H295" i="1" s="1"/>
  <c r="F267" i="1"/>
  <c r="F287" i="1" s="1"/>
  <c r="F290" i="1" s="1"/>
  <c r="F295" i="1" s="1"/>
</calcChain>
</file>

<file path=xl/sharedStrings.xml><?xml version="1.0" encoding="utf-8"?>
<sst xmlns="http://schemas.openxmlformats.org/spreadsheetml/2006/main" count="399" uniqueCount="210">
  <si>
    <t>QTY</t>
  </si>
  <si>
    <t>MANUFACTURER</t>
  </si>
  <si>
    <t>MODEL</t>
  </si>
  <si>
    <t>DESCRIPTION</t>
  </si>
  <si>
    <t>EXT PRICE</t>
  </si>
  <si>
    <t>COST</t>
  </si>
  <si>
    <t>EXT COST</t>
  </si>
  <si>
    <t>Labor</t>
  </si>
  <si>
    <t>PROGRAMMING</t>
  </si>
  <si>
    <t>CAD</t>
  </si>
  <si>
    <t>INSTALLATION</t>
  </si>
  <si>
    <t>TOTAL</t>
  </si>
  <si>
    <t>LABOR</t>
  </si>
  <si>
    <t>Project Name</t>
  </si>
  <si>
    <t>PROJECT TOTALS</t>
  </si>
  <si>
    <t>Product Margin</t>
  </si>
  <si>
    <t>Address 2</t>
  </si>
  <si>
    <t>Address 1</t>
  </si>
  <si>
    <t>Phone</t>
  </si>
  <si>
    <t>Client</t>
  </si>
  <si>
    <t>Client Contact</t>
  </si>
  <si>
    <t>HIDE</t>
  </si>
  <si>
    <t>Labor Margin</t>
  </si>
  <si>
    <t>Misc %</t>
  </si>
  <si>
    <t>Freight %</t>
  </si>
  <si>
    <t>MISCELLANEOUS</t>
  </si>
  <si>
    <t>Equipment Total</t>
  </si>
  <si>
    <t>Tax</t>
  </si>
  <si>
    <t>Tax 1</t>
  </si>
  <si>
    <t>Tax 2</t>
  </si>
  <si>
    <t>Subtotal</t>
  </si>
  <si>
    <t>Section Total</t>
  </si>
  <si>
    <t>Misc Materials</t>
  </si>
  <si>
    <t>DESIGN/ENGINEERING</t>
  </si>
  <si>
    <t>FABRICATION</t>
  </si>
  <si>
    <t>PROJECT MANAGEMENT</t>
  </si>
  <si>
    <t>DOCUMENTATION</t>
  </si>
  <si>
    <t>TRAINING</t>
  </si>
  <si>
    <t>Show Labor Hours</t>
  </si>
  <si>
    <t>Miscellaneous Materiels (Cables, Cable, Management, Uni-Strut, Brackets, Nuts, Bolts, Washers, Hardware, Fasteners, etc.)</t>
  </si>
  <si>
    <t>Labor Total</t>
  </si>
  <si>
    <t>S&amp;H</t>
  </si>
  <si>
    <t>Other</t>
  </si>
  <si>
    <t>EQUIPMENT TOTAL</t>
  </si>
  <si>
    <t>SERVICE CONTRACT</t>
  </si>
  <si>
    <t>Selected</t>
  </si>
  <si>
    <t>Labor Rates</t>
  </si>
  <si>
    <t>Service Teirs</t>
  </si>
  <si>
    <t>Client Info</t>
  </si>
  <si>
    <t>Contact Name</t>
  </si>
  <si>
    <t>Hours</t>
  </si>
  <si>
    <t>Rate</t>
  </si>
  <si>
    <t>20 Hours</t>
  </si>
  <si>
    <t>40 Hours</t>
  </si>
  <si>
    <t>60 Hours</t>
  </si>
  <si>
    <t>Taxes and Margins</t>
  </si>
  <si>
    <t>· Room Notes</t>
  </si>
  <si>
    <t>Room Number/Name</t>
  </si>
  <si>
    <t>Equipment</t>
  </si>
  <si>
    <t>-</t>
  </si>
  <si>
    <t>Insert Additional Rooms Here</t>
  </si>
  <si>
    <t>NULL</t>
  </si>
  <si>
    <t>Special Margin</t>
  </si>
  <si>
    <t>DISPLAYS, PROJECTORS, SCREENS, MOUNTS</t>
  </si>
  <si>
    <t>AUDIO SOURCES, DSP, AMPS, SPEAKERS, MOUNTS</t>
  </si>
  <si>
    <t>VIDEO SOURCES, SWITCHERS, EXTENDERS, PROCESSORS, MOUNTS</t>
  </si>
  <si>
    <t>CONTROLLERS, TOUCH PANELS, NETWORK SWITCHERS, POE</t>
  </si>
  <si>
    <t>Yes</t>
  </si>
  <si>
    <t>CABLING</t>
  </si>
  <si>
    <t>Lifts/Scaffolding</t>
  </si>
  <si>
    <t>EQUIPMENT RACKS, CREDENZAS, LECTERNS, POWER, UPS</t>
  </si>
  <si>
    <t>BAF &amp; CIT Account</t>
  </si>
  <si>
    <t>BAF#/CIT Account</t>
  </si>
  <si>
    <t>MSRP</t>
  </si>
  <si>
    <t>Travel/Parking/Etc</t>
  </si>
  <si>
    <t>EXT MSRP</t>
  </si>
  <si>
    <t>LG</t>
  </si>
  <si>
    <t>55UH5C</t>
  </si>
  <si>
    <t>Cisco Compatible 55" UHD Display</t>
  </si>
  <si>
    <t>Cisco Compatible 65" UHD Display</t>
  </si>
  <si>
    <t>Cisco Compatible 75" UHD Display</t>
  </si>
  <si>
    <t>Cisco Compatible 86" UHD Display</t>
  </si>
  <si>
    <t>98LS95D</t>
  </si>
  <si>
    <t>65UH5C</t>
  </si>
  <si>
    <t>75UH5C</t>
  </si>
  <si>
    <t>86UH5C</t>
  </si>
  <si>
    <t>Cisco Compatible 98" UHD Display</t>
  </si>
  <si>
    <t>Chief</t>
  </si>
  <si>
    <t>MT1MU</t>
  </si>
  <si>
    <t>Medium Fusion Tilt Mount</t>
  </si>
  <si>
    <t>LT1MU</t>
  </si>
  <si>
    <t>Large Fusion Tilt Mount</t>
  </si>
  <si>
    <t>XT1MU</t>
  </si>
  <si>
    <t>X-Large Fusion Tilt Mount</t>
  </si>
  <si>
    <t xml:space="preserve">NAXD154 </t>
  </si>
  <si>
    <t>MultiPak 4 Receptacle Surge Protector/Power Conditioner</t>
  </si>
  <si>
    <t>PAC115</t>
  </si>
  <si>
    <t>Metal Studs Anchor Kit</t>
  </si>
  <si>
    <t xml:space="preserve">FCK016 </t>
  </si>
  <si>
    <t>FUSION Connector Kit - 16"</t>
  </si>
  <si>
    <t>Cisco</t>
  </si>
  <si>
    <t>CS-KIT-MINI-K9++</t>
  </si>
  <si>
    <t>Cisco Webex Room Kit Mini – TAA</t>
  </si>
  <si>
    <t>CS-KIT-K9++</t>
  </si>
  <si>
    <t>Cisco Room Kit – TAA</t>
  </si>
  <si>
    <t>CS-KITPLUS-K9++</t>
  </si>
  <si>
    <t>Cisco Room Kit Plus – TAA</t>
  </si>
  <si>
    <t>CS-KITPRO-K9++</t>
  </si>
  <si>
    <t>Cisco Room Kit Pro – TAA</t>
  </si>
  <si>
    <t>CON-SSSNT-CSKITMIN</t>
  </si>
  <si>
    <t>1YR SNTC 8X5XNBD Room Kit Mini</t>
  </si>
  <si>
    <t>CON-SSSNT-CSKIT</t>
  </si>
  <si>
    <t>1YR SNTC 8X5XNBD Room Kit</t>
  </si>
  <si>
    <t>Are these PN correct?</t>
  </si>
  <si>
    <t>CON-SSSNT-CSKITPLUS</t>
  </si>
  <si>
    <t>1YR SNTC 8X5XNBD Room Kit Plus</t>
  </si>
  <si>
    <t>CON-SSSNT-CSKITPRO</t>
  </si>
  <si>
    <t>1YR SNTC 8X5XNBD Room Kit Pro</t>
  </si>
  <si>
    <t>CS-KIT-MINI-SMK</t>
  </si>
  <si>
    <t>CS-KIT-SMK</t>
  </si>
  <si>
    <t>Included in kit per NLM BOMs</t>
  </si>
  <si>
    <t>Screen Mount Kit (Room Kit Mini)</t>
  </si>
  <si>
    <t>Screen Mount Kit (Room Kit)</t>
  </si>
  <si>
    <t>TBD</t>
  </si>
  <si>
    <t>Screen Mount Kit for Quadcam</t>
  </si>
  <si>
    <t>CS-KIT-MINI-WMK</t>
  </si>
  <si>
    <t>Wall Mount for Room Kit Mini</t>
  </si>
  <si>
    <t>Included in kit</t>
  </si>
  <si>
    <t>CS-KIT-WMK</t>
  </si>
  <si>
    <t>CS-KITPLUS-WMK</t>
  </si>
  <si>
    <t>Wall Mount Kit for Codec Plus</t>
  </si>
  <si>
    <t>CS-CPRO-WMK</t>
  </si>
  <si>
    <t>Wall Mount Kit for Codec Pro</t>
  </si>
  <si>
    <t>PSU-12VDC-70W-GR</t>
  </si>
  <si>
    <t>Power Supply for Room Kit</t>
  </si>
  <si>
    <t>Extron</t>
  </si>
  <si>
    <t>60-1271-12</t>
  </si>
  <si>
    <t>HDMI Tx - 230 feet (70 m)</t>
  </si>
  <si>
    <t>60-1271-13</t>
  </si>
  <si>
    <t xml:space="preserve">	HDMI Rx - 230 feet (70 m)</t>
  </si>
  <si>
    <t>60-1659-52</t>
  </si>
  <si>
    <t>Three Input 4K/60 Switcher – 330 feet (100 m)</t>
  </si>
  <si>
    <t>70-077-01</t>
  </si>
  <si>
    <t>1/4 &amp; 1/2 Rack Width Low-Profile Mount Kit</t>
  </si>
  <si>
    <t>CS-CPRO-RACKEARS</t>
  </si>
  <si>
    <t>Rack Mount Kit for Codec Pro</t>
  </si>
  <si>
    <t>CTS-CAM-P60=</t>
  </si>
  <si>
    <t>Cisco Precision 60 Camera</t>
  </si>
  <si>
    <t>CS-QUADCAM=</t>
  </si>
  <si>
    <t>Cisco Webex Quad Camera</t>
  </si>
  <si>
    <t>Wall Mount for Room Kit</t>
  </si>
  <si>
    <t>Cisco Table Microphone(mini jack) Compatible with Room Kit &amp; Room Kit Plus</t>
  </si>
  <si>
    <t>CTS-MIC-TABL20</t>
  </si>
  <si>
    <t>CAB-MIC20-EXT</t>
  </si>
  <si>
    <t>Cisco Table Microphone Extension Cable (mini jack) Compitable with Room Kit and Room Kit Plus</t>
  </si>
  <si>
    <t>CS-MIC-TABLE-E</t>
  </si>
  <si>
    <t>CAM-MIC-EXT-E</t>
  </si>
  <si>
    <t>Extension Cable for Table Microphone (block) Compatible with Room Kit Pro</t>
  </si>
  <si>
    <t>Cisco Table Microphone (block) Compatible with Room Kit Pro</t>
  </si>
  <si>
    <t>42-141-03</t>
  </si>
  <si>
    <t>Ceiling - 2' x 2' Drop-In, Xfmr, Pair</t>
  </si>
  <si>
    <t>60-1449-01</t>
  </si>
  <si>
    <t>70 V Mono Amp - 60 Watts</t>
  </si>
  <si>
    <t>60-850-01</t>
  </si>
  <si>
    <t>70 V Mono Amp - 200 Watts</t>
  </si>
  <si>
    <t>60-190-01</t>
  </si>
  <si>
    <t>1U 9.5" Deep Univeral Rack Shelf, Gray</t>
  </si>
  <si>
    <t>CS-TOUCH10+</t>
  </si>
  <si>
    <t>Cisco Touch10 Control Unit</t>
  </si>
  <si>
    <t>Included in Kit</t>
  </si>
  <si>
    <t>CAB-DV10-8M</t>
  </si>
  <si>
    <t>8M flat grey Ethernet cable for Touch 10</t>
  </si>
  <si>
    <t>TRENDnet</t>
  </si>
  <si>
    <t>8-Port Gigabit PoE+ Switch</t>
  </si>
  <si>
    <t>AMX</t>
  </si>
  <si>
    <t>FG2178-64</t>
  </si>
  <si>
    <t>NXA-ENET8-POE+ 8 port PoE Plus managed Gigabit switch w/ Rack Ears</t>
  </si>
  <si>
    <t>TPE-TG82g</t>
  </si>
  <si>
    <t>Safcord</t>
  </si>
  <si>
    <t>SCG430</t>
  </si>
  <si>
    <t xml:space="preserve">Cord and Cable Protector, Hooks to carpet, 4" x 30' - Gray </t>
  </si>
  <si>
    <t>Wiremold</t>
  </si>
  <si>
    <t>C310</t>
  </si>
  <si>
    <t>CordMate III Cord Management Kit</t>
  </si>
  <si>
    <t>Tripplite</t>
  </si>
  <si>
    <t>PM6SN1</t>
  </si>
  <si>
    <t>Waber Surge Protector Strip Metal 6 Outlet 6ft Cord</t>
  </si>
  <si>
    <t>CAB-USBC-4M-GR</t>
  </si>
  <si>
    <t>USB cable (type A connector)</t>
  </si>
  <si>
    <t>CAB-2HDMI-1.5M-GR</t>
  </si>
  <si>
    <t>HDMI 2.0 cable 1.5m, grey, 4k</t>
  </si>
  <si>
    <t>CAB-ETH-5M-GR</t>
  </si>
  <si>
    <t>5m Ethernet cable</t>
  </si>
  <si>
    <t>CAB-2HDMI-2M</t>
  </si>
  <si>
    <t>HDMI-HDMI cab 2m auto expand</t>
  </si>
  <si>
    <t>C2G</t>
  </si>
  <si>
    <t>35ft HDBaseT Certified Cat6a Cable with Discontinuous Shielding - Plenum CMP-Rated - Blue</t>
  </si>
  <si>
    <t>25ft Bulk 18 AWG Shilded Speaker Cable - Plenum CMP</t>
  </si>
  <si>
    <t>10ft Hook-and-Loop Cable Wrap (TAA Compliant)</t>
  </si>
  <si>
    <t>60-1417-01A</t>
  </si>
  <si>
    <t>IP Link Pro Control Proc., LL UI Upgrade</t>
  </si>
  <si>
    <t>60-1488-01</t>
  </si>
  <si>
    <t>HDMI signals up to 1920x1200 and Audio to USB 2.0 output from 320x180 to 1080p/15 Scaling Bridge</t>
  </si>
  <si>
    <t>Bill of Materials</t>
  </si>
  <si>
    <t>*INSERT CIT/NIH LOGO*</t>
  </si>
  <si>
    <t>26-663-09</t>
  </si>
  <si>
    <t>9' (2.7 m) 4K Premium</t>
  </si>
  <si>
    <t>Liberty</t>
  </si>
  <si>
    <t>DL-ARD</t>
  </si>
  <si>
    <t xml:space="preserve"> Universal HDMI Adapter Ring 2.0 with 3 Adapters (USB-C, DisplayPort, MiniDisplayPort)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</si>
</sst>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sz val="11"/>
      <color rgb="FFFF0000"/>
      <name val="Helvetica"/>
    </font>
    <font>
      <b/>
      <u/>
      <sz val="18"/>
      <color theme="2" tint="-0.499984740745262"/>
      <name val="Helvetica"/>
    </font>
    <font>
      <b/>
      <u/>
      <sz val="16"/>
      <color theme="0"/>
      <name val="Helvetica"/>
    </font>
    <font>
      <b/>
      <u/>
      <sz val="13"/>
      <color theme="1"/>
      <name val="Helvetica"/>
    </font>
    <font>
      <b/>
      <u/>
      <sz val="11"/>
      <color theme="1"/>
      <name val="Helvetica"/>
    </font>
    <font>
      <b/>
      <sz val="11"/>
      <color theme="0"/>
      <name val="Helvetica"/>
    </font>
    <font>
      <b/>
      <sz val="13"/>
      <color theme="9" tint="-0.249977111117893"/>
      <name val="Helvetica"/>
    </font>
    <font>
      <b/>
      <sz val="11"/>
      <color theme="9" tint="-0.249977111117893"/>
      <name val="Helvetica"/>
    </font>
    <font>
      <b/>
      <sz val="14"/>
      <color theme="0"/>
      <name val="Helvetica"/>
    </font>
    <font>
      <i/>
      <sz val="11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  <font>
      <b/>
      <u/>
      <sz val="14"/>
      <color theme="1"/>
      <name val="Helvetica"/>
    </font>
    <font>
      <b/>
      <sz val="13"/>
      <color rgb="FFFFC000"/>
      <name val="Helvetica"/>
    </font>
    <font>
      <b/>
      <sz val="11"/>
      <color rgb="FFFFC000"/>
      <name val="Helvetica"/>
    </font>
    <font>
      <b/>
      <sz val="13"/>
      <color theme="0"/>
      <name val="Helvetica"/>
    </font>
    <font>
      <b/>
      <sz val="13"/>
      <color theme="6" tint="-0.499984740745262"/>
      <name val="Helvetica"/>
    </font>
    <font>
      <b/>
      <sz val="11"/>
      <color theme="6" tint="-0.499984740745262"/>
      <name val="Helvetica"/>
    </font>
    <font>
      <sz val="11"/>
      <color theme="6" tint="-0.499984740745262"/>
      <name val="Helvetica"/>
    </font>
    <font>
      <b/>
      <sz val="9"/>
      <color theme="6" tint="-0.499984740745262"/>
      <name val="Helvetica"/>
    </font>
    <font>
      <sz val="9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8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rgb="FF92D050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rgb="FF92D050"/>
      </top>
      <bottom style="thin">
        <color theme="0" tint="-0.499984740745262"/>
      </bottom>
      <diagonal/>
    </border>
    <border>
      <left/>
      <right/>
      <top style="thick">
        <color rgb="FF92D050"/>
      </top>
      <bottom/>
      <diagonal/>
    </border>
    <border>
      <left/>
      <right/>
      <top/>
      <bottom style="thick">
        <color rgb="FF92D050"/>
      </bottom>
      <diagonal/>
    </border>
    <border>
      <left/>
      <right/>
      <top style="thin">
        <color theme="8" tint="-0.24994659260841701"/>
      </top>
      <bottom style="thick">
        <color rgb="FF92D050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rgb="FF92D050"/>
      </top>
      <bottom style="thin">
        <color theme="8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1"/>
      </bottom>
      <diagonal/>
    </border>
    <border>
      <left/>
      <right/>
      <top style="thin">
        <color theme="1"/>
      </top>
      <bottom style="thick">
        <color rgb="FF92D05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ck">
        <color rgb="FF92D050"/>
      </bottom>
      <diagonal/>
    </border>
    <border>
      <left style="thin">
        <color theme="1"/>
      </left>
      <right/>
      <top style="thick">
        <color rgb="FF92D050"/>
      </top>
      <bottom/>
      <diagonal/>
    </border>
    <border>
      <left style="thin">
        <color theme="1"/>
      </left>
      <right style="thin">
        <color theme="0" tint="-0.499984740745262"/>
      </right>
      <top style="thick">
        <color rgb="FF92D050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ck">
        <color rgb="FF92D050"/>
      </top>
      <bottom style="thick">
        <color rgb="FF92D050"/>
      </bottom>
      <diagonal/>
    </border>
    <border>
      <left style="thin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 style="thin">
        <color theme="0" tint="-0.499984740745262"/>
      </top>
      <bottom style="thick">
        <color rgb="FF92D050"/>
      </bottom>
      <diagonal/>
    </border>
    <border>
      <left style="thin">
        <color theme="1"/>
      </left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1">
    <xf numFmtId="0" fontId="0" fillId="0" borderId="0" xfId="0"/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left" vertical="center"/>
    </xf>
    <xf numFmtId="164" fontId="2" fillId="3" borderId="0" xfId="0" applyNumberFormat="1" applyFont="1" applyFill="1" applyAlignment="1" applyProtection="1">
      <alignment horizontal="center" vertical="center"/>
    </xf>
    <xf numFmtId="164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left" vertical="center"/>
    </xf>
    <xf numFmtId="0" fontId="3" fillId="3" borderId="0" xfId="0" applyFont="1" applyFill="1" applyProtection="1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164" fontId="3" fillId="0" borderId="0" xfId="0" applyNumberFormat="1" applyFont="1" applyAlignment="1" applyProtection="1">
      <alignment horizontal="center" vertical="center"/>
    </xf>
    <xf numFmtId="164" fontId="3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Protection="1"/>
    <xf numFmtId="164" fontId="3" fillId="2" borderId="0" xfId="0" applyNumberFormat="1" applyFont="1" applyFill="1" applyAlignment="1" applyProtection="1">
      <alignment horizontal="center" vertical="center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Protection="1"/>
    <xf numFmtId="164" fontId="3" fillId="0" borderId="0" xfId="0" applyNumberFormat="1" applyFont="1" applyBorder="1" applyAlignment="1" applyProtection="1">
      <alignment horizontal="center"/>
    </xf>
    <xf numFmtId="164" fontId="13" fillId="0" borderId="0" xfId="0" applyNumberFormat="1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right" vertical="center" wrapText="1"/>
    </xf>
    <xf numFmtId="0" fontId="14" fillId="0" borderId="7" xfId="0" applyNumberFormat="1" applyFont="1" applyBorder="1" applyAlignment="1" applyProtection="1">
      <alignment horizontal="left" vertical="center"/>
    </xf>
    <xf numFmtId="49" fontId="14" fillId="0" borderId="2" xfId="0" applyNumberFormat="1" applyFont="1" applyBorder="1" applyAlignment="1" applyProtection="1">
      <alignment horizontal="left" vertical="center"/>
    </xf>
    <xf numFmtId="0" fontId="14" fillId="2" borderId="1" xfId="1" applyNumberFormat="1" applyFont="1" applyFill="1" applyBorder="1" applyAlignment="1" applyProtection="1">
      <alignment horizontal="center" vertical="center"/>
    </xf>
    <xf numFmtId="164" fontId="14" fillId="2" borderId="1" xfId="1" applyNumberFormat="1" applyFont="1" applyFill="1" applyBorder="1" applyAlignment="1" applyProtection="1">
      <alignment horizontal="center" vertical="center"/>
    </xf>
    <xf numFmtId="164" fontId="14" fillId="0" borderId="1" xfId="1" applyNumberFormat="1" applyFont="1" applyBorder="1" applyAlignment="1" applyProtection="1">
      <alignment horizontal="center" vertical="center"/>
    </xf>
    <xf numFmtId="164" fontId="14" fillId="0" borderId="0" xfId="0" applyNumberFormat="1" applyFont="1" applyFill="1" applyAlignment="1" applyProtection="1">
      <alignment horizontal="center" vertical="center"/>
    </xf>
    <xf numFmtId="0" fontId="14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right" vertical="center"/>
    </xf>
    <xf numFmtId="164" fontId="14" fillId="2" borderId="0" xfId="0" applyNumberFormat="1" applyFont="1" applyFill="1" applyAlignment="1" applyProtection="1">
      <alignment horizontal="center" vertical="center"/>
    </xf>
    <xf numFmtId="164" fontId="14" fillId="2" borderId="4" xfId="1" applyNumberFormat="1" applyFont="1" applyFill="1" applyBorder="1" applyAlignment="1" applyProtection="1">
      <alignment horizontal="center" vertical="center"/>
    </xf>
    <xf numFmtId="164" fontId="14" fillId="0" borderId="3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horizontal="center"/>
    </xf>
    <xf numFmtId="164" fontId="14" fillId="0" borderId="0" xfId="0" applyNumberFormat="1" applyFont="1" applyFill="1" applyAlignment="1" applyProtection="1">
      <alignment horizontal="center"/>
    </xf>
    <xf numFmtId="0" fontId="14" fillId="0" borderId="0" xfId="0" applyFont="1" applyAlignment="1" applyProtection="1">
      <alignment horizontal="left"/>
    </xf>
    <xf numFmtId="164" fontId="14" fillId="2" borderId="0" xfId="0" applyNumberFormat="1" applyFont="1" applyFill="1" applyAlignment="1" applyProtection="1">
      <alignment horizontal="center"/>
    </xf>
    <xf numFmtId="0" fontId="15" fillId="0" borderId="0" xfId="0" applyFont="1" applyAlignment="1" applyProtection="1">
      <alignment horizontal="right"/>
    </xf>
    <xf numFmtId="49" fontId="14" fillId="0" borderId="7" xfId="0" applyNumberFormat="1" applyFont="1" applyBorder="1" applyAlignment="1" applyProtection="1">
      <alignment horizontal="left" vertical="center"/>
    </xf>
    <xf numFmtId="0" fontId="14" fillId="0" borderId="7" xfId="0" applyFont="1" applyBorder="1" applyAlignment="1" applyProtection="1">
      <alignment horizontal="right" vertical="center" wrapText="1"/>
    </xf>
    <xf numFmtId="164" fontId="14" fillId="2" borderId="6" xfId="1" applyNumberFormat="1" applyFont="1" applyFill="1" applyBorder="1" applyAlignment="1" applyProtection="1">
      <alignment horizontal="center" vertical="center"/>
    </xf>
    <xf numFmtId="164" fontId="14" fillId="2" borderId="3" xfId="1" applyNumberFormat="1" applyFont="1" applyFill="1" applyBorder="1" applyAlignment="1" applyProtection="1">
      <alignment horizontal="center" vertical="center"/>
    </xf>
    <xf numFmtId="164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left" vertical="center"/>
    </xf>
    <xf numFmtId="0" fontId="15" fillId="0" borderId="0" xfId="0" applyFont="1" applyBorder="1" applyAlignment="1" applyProtection="1">
      <alignment horizontal="right" vertical="center"/>
    </xf>
    <xf numFmtId="164" fontId="14" fillId="2" borderId="0" xfId="0" applyNumberFormat="1" applyFont="1" applyFill="1" applyBorder="1" applyAlignment="1" applyProtection="1">
      <alignment horizontal="center" vertical="center"/>
    </xf>
    <xf numFmtId="164" fontId="14" fillId="2" borderId="3" xfId="0" applyNumberFormat="1" applyFont="1" applyFill="1" applyBorder="1" applyAlignment="1" applyProtection="1">
      <alignment horizontal="center" vertical="center"/>
    </xf>
    <xf numFmtId="164" fontId="14" fillId="0" borderId="3" xfId="0" applyNumberFormat="1" applyFont="1" applyBorder="1" applyAlignment="1" applyProtection="1">
      <alignment horizontal="center" vertical="center"/>
    </xf>
    <xf numFmtId="49" fontId="14" fillId="0" borderId="1" xfId="0" applyNumberFormat="1" applyFont="1" applyBorder="1" applyAlignment="1" applyProtection="1">
      <alignment horizontal="left" vertical="center"/>
    </xf>
    <xf numFmtId="0" fontId="14" fillId="0" borderId="1" xfId="0" applyFont="1" applyBorder="1" applyAlignment="1" applyProtection="1">
      <alignment horizontal="left" vertical="center" wrapText="1"/>
    </xf>
    <xf numFmtId="49" fontId="14" fillId="0" borderId="0" xfId="0" applyNumberFormat="1" applyFont="1" applyAlignment="1" applyProtection="1">
      <alignment horizontal="left" vertical="center"/>
    </xf>
    <xf numFmtId="164" fontId="14" fillId="2" borderId="0" xfId="0" applyNumberFormat="1" applyFont="1" applyFill="1" applyAlignment="1" applyProtection="1">
      <alignment horizontal="right" vertical="center"/>
    </xf>
    <xf numFmtId="0" fontId="3" fillId="3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left"/>
    </xf>
    <xf numFmtId="0" fontId="4" fillId="3" borderId="0" xfId="0" applyFont="1" applyFill="1" applyAlignment="1" applyProtection="1">
      <alignment horizontal="left"/>
    </xf>
    <xf numFmtId="0" fontId="3" fillId="3" borderId="0" xfId="0" applyFont="1" applyFill="1" applyAlignment="1" applyProtection="1"/>
    <xf numFmtId="0" fontId="16" fillId="3" borderId="0" xfId="0" applyFont="1" applyFill="1" applyAlignment="1" applyProtection="1"/>
    <xf numFmtId="0" fontId="3" fillId="4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left" vertical="center"/>
    </xf>
    <xf numFmtId="164" fontId="3" fillId="4" borderId="0" xfId="0" applyNumberFormat="1" applyFont="1" applyFill="1" applyAlignment="1" applyProtection="1">
      <alignment horizontal="center" vertical="center"/>
    </xf>
    <xf numFmtId="164" fontId="3" fillId="4" borderId="0" xfId="0" applyNumberFormat="1" applyFont="1" applyFill="1" applyAlignment="1" applyProtection="1">
      <alignment horizontal="center"/>
    </xf>
    <xf numFmtId="0" fontId="3" fillId="4" borderId="0" xfId="0" applyFont="1" applyFill="1" applyProtection="1"/>
    <xf numFmtId="0" fontId="7" fillId="4" borderId="0" xfId="0" applyFont="1" applyFill="1" applyBorder="1" applyAlignment="1" applyProtection="1">
      <alignment horizontal="center"/>
    </xf>
    <xf numFmtId="0" fontId="3" fillId="4" borderId="0" xfId="0" applyFont="1" applyFill="1" applyBorder="1" applyAlignment="1" applyProtection="1">
      <alignment horizontal="left"/>
    </xf>
    <xf numFmtId="0" fontId="8" fillId="4" borderId="0" xfId="0" applyFont="1" applyFill="1" applyBorder="1" applyAlignment="1" applyProtection="1">
      <alignment horizontal="center"/>
    </xf>
    <xf numFmtId="164" fontId="3" fillId="4" borderId="0" xfId="0" applyNumberFormat="1" applyFont="1" applyFill="1" applyBorder="1" applyAlignment="1" applyProtection="1">
      <alignment horizontal="center"/>
    </xf>
    <xf numFmtId="0" fontId="2" fillId="4" borderId="0" xfId="0" applyFont="1" applyFill="1" applyBorder="1" applyAlignment="1" applyProtection="1">
      <alignment horizontal="left" vertical="center"/>
    </xf>
    <xf numFmtId="0" fontId="2" fillId="4" borderId="0" xfId="0" applyFont="1" applyFill="1" applyBorder="1" applyAlignment="1" applyProtection="1">
      <alignment horizontal="center" vertical="center"/>
    </xf>
    <xf numFmtId="164" fontId="2" fillId="4" borderId="0" xfId="0" applyNumberFormat="1" applyFont="1" applyFill="1" applyBorder="1" applyAlignment="1" applyProtection="1">
      <alignment horizontal="center" vertical="center"/>
    </xf>
    <xf numFmtId="0" fontId="2" fillId="4" borderId="0" xfId="0" applyFont="1" applyFill="1" applyAlignment="1" applyProtection="1">
      <alignment horizontal="center" vertical="center"/>
    </xf>
    <xf numFmtId="164" fontId="2" fillId="4" borderId="0" xfId="0" applyNumberFormat="1" applyFont="1" applyFill="1" applyAlignment="1" applyProtection="1">
      <alignment horizontal="center" vertical="center"/>
    </xf>
    <xf numFmtId="0" fontId="17" fillId="4" borderId="8" xfId="0" applyFont="1" applyFill="1" applyBorder="1" applyAlignment="1" applyProtection="1">
      <alignment horizontal="center" vertical="center"/>
    </xf>
    <xf numFmtId="0" fontId="18" fillId="4" borderId="8" xfId="0" applyFont="1" applyFill="1" applyBorder="1" applyAlignment="1" applyProtection="1">
      <alignment horizontal="left" vertical="center"/>
    </xf>
    <xf numFmtId="0" fontId="18" fillId="4" borderId="8" xfId="0" applyFont="1" applyFill="1" applyBorder="1" applyAlignment="1" applyProtection="1">
      <alignment horizontal="center" vertical="center"/>
    </xf>
    <xf numFmtId="164" fontId="18" fillId="4" borderId="8" xfId="0" applyNumberFormat="1" applyFont="1" applyFill="1" applyBorder="1" applyAlignment="1" applyProtection="1">
      <alignment horizontal="center" vertical="center"/>
    </xf>
    <xf numFmtId="0" fontId="9" fillId="4" borderId="9" xfId="0" applyFont="1" applyFill="1" applyBorder="1" applyAlignment="1" applyProtection="1">
      <alignment horizontal="left" vertical="center"/>
    </xf>
    <xf numFmtId="49" fontId="9" fillId="4" borderId="9" xfId="0" applyNumberFormat="1" applyFont="1" applyFill="1" applyBorder="1" applyAlignment="1" applyProtection="1">
      <alignment horizontal="left" vertical="center"/>
    </xf>
    <xf numFmtId="164" fontId="9" fillId="4" borderId="9" xfId="0" applyNumberFormat="1" applyFont="1" applyFill="1" applyBorder="1" applyAlignment="1" applyProtection="1">
      <alignment horizontal="center" vertical="center"/>
    </xf>
    <xf numFmtId="0" fontId="22" fillId="0" borderId="0" xfId="0" applyFont="1" applyProtection="1"/>
    <xf numFmtId="0" fontId="12" fillId="4" borderId="3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3" fillId="0" borderId="0" xfId="0" applyFont="1" applyFill="1" applyProtection="1"/>
    <xf numFmtId="0" fontId="3" fillId="0" borderId="0" xfId="0" applyFont="1" applyFill="1" applyAlignment="1" applyProtection="1">
      <alignment vertical="center"/>
    </xf>
    <xf numFmtId="0" fontId="22" fillId="0" borderId="0" xfId="0" applyFont="1" applyFill="1" applyAlignment="1" applyProtection="1">
      <alignment horizontal="left" vertical="center"/>
    </xf>
    <xf numFmtId="0" fontId="22" fillId="0" borderId="0" xfId="0" applyFont="1" applyFill="1" applyProtection="1"/>
    <xf numFmtId="0" fontId="4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Protection="1"/>
    <xf numFmtId="164" fontId="21" fillId="0" borderId="0" xfId="0" applyNumberFormat="1" applyFont="1" applyAlignment="1" applyProtection="1">
      <alignment horizontal="center" vertical="center"/>
    </xf>
    <xf numFmtId="164" fontId="23" fillId="0" borderId="0" xfId="0" applyNumberFormat="1" applyFont="1" applyAlignment="1" applyProtection="1">
      <alignment horizontal="centerContinuous" vertical="center" wrapText="1"/>
    </xf>
    <xf numFmtId="164" fontId="21" fillId="0" borderId="0" xfId="0" applyNumberFormat="1" applyFont="1" applyAlignment="1" applyProtection="1">
      <alignment horizontal="centerContinuous" vertical="center" wrapText="1"/>
    </xf>
    <xf numFmtId="0" fontId="24" fillId="0" borderId="0" xfId="0" applyFont="1" applyAlignment="1">
      <alignment horizontal="centerContinuous" wrapText="1"/>
    </xf>
    <xf numFmtId="164" fontId="21" fillId="0" borderId="0" xfId="0" applyNumberFormat="1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left" vertical="center"/>
    </xf>
    <xf numFmtId="164" fontId="14" fillId="2" borderId="12" xfId="0" applyNumberFormat="1" applyFont="1" applyFill="1" applyBorder="1" applyAlignment="1" applyProtection="1">
      <alignment horizontal="center" vertical="center"/>
    </xf>
    <xf numFmtId="164" fontId="21" fillId="0" borderId="13" xfId="0" applyNumberFormat="1" applyFont="1" applyFill="1" applyBorder="1" applyAlignment="1" applyProtection="1">
      <alignment horizontal="center" vertical="center"/>
    </xf>
    <xf numFmtId="164" fontId="21" fillId="0" borderId="15" xfId="0" applyNumberFormat="1" applyFont="1" applyFill="1" applyBorder="1" applyAlignment="1" applyProtection="1">
      <alignment horizontal="center" vertical="center"/>
    </xf>
    <xf numFmtId="164" fontId="9" fillId="4" borderId="14" xfId="0" applyNumberFormat="1" applyFont="1" applyFill="1" applyBorder="1" applyAlignment="1" applyProtection="1">
      <alignment horizontal="center" vertical="center"/>
    </xf>
    <xf numFmtId="0" fontId="21" fillId="0" borderId="15" xfId="0" applyFont="1" applyFill="1" applyBorder="1" applyAlignment="1" applyProtection="1">
      <alignment horizontal="center" vertical="center"/>
    </xf>
    <xf numFmtId="0" fontId="9" fillId="4" borderId="14" xfId="0" applyFont="1" applyFill="1" applyBorder="1" applyAlignment="1" applyProtection="1">
      <alignment horizontal="left" vertical="center"/>
    </xf>
    <xf numFmtId="0" fontId="21" fillId="0" borderId="13" xfId="0" applyFont="1" applyFill="1" applyBorder="1" applyAlignment="1" applyProtection="1">
      <alignment horizontal="left" vertical="center"/>
    </xf>
    <xf numFmtId="0" fontId="20" fillId="0" borderId="13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2" fillId="4" borderId="15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0" fontId="2" fillId="4" borderId="15" xfId="0" applyFont="1" applyFill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center" vertical="center"/>
    </xf>
    <xf numFmtId="164" fontId="3" fillId="0" borderId="16" xfId="0" applyNumberFormat="1" applyFont="1" applyBorder="1" applyAlignment="1" applyProtection="1">
      <alignment horizontal="center" vertical="center"/>
    </xf>
    <xf numFmtId="164" fontId="2" fillId="4" borderId="15" xfId="0" applyNumberFormat="1" applyFont="1" applyFill="1" applyBorder="1" applyAlignment="1" applyProtection="1">
      <alignment horizontal="center" vertical="center"/>
    </xf>
    <xf numFmtId="164" fontId="3" fillId="0" borderId="16" xfId="0" applyNumberFormat="1" applyFont="1" applyBorder="1" applyAlignment="1" applyProtection="1">
      <alignment horizontal="center"/>
    </xf>
    <xf numFmtId="164" fontId="11" fillId="0" borderId="0" xfId="0" applyNumberFormat="1" applyFont="1" applyFill="1" applyBorder="1" applyAlignment="1" applyProtection="1">
      <alignment horizontal="center" vertical="center"/>
    </xf>
    <xf numFmtId="0" fontId="11" fillId="0" borderId="13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left" vertical="center"/>
    </xf>
    <xf numFmtId="49" fontId="9" fillId="4" borderId="14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left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/>
    </xf>
    <xf numFmtId="0" fontId="21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 applyProtection="1">
      <alignment horizontal="center" vertical="center"/>
    </xf>
    <xf numFmtId="164" fontId="9" fillId="4" borderId="18" xfId="0" applyNumberFormat="1" applyFont="1" applyFill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left" vertical="center"/>
    </xf>
    <xf numFmtId="164" fontId="3" fillId="0" borderId="10" xfId="0" applyNumberFormat="1" applyFont="1" applyBorder="1" applyAlignment="1" applyProtection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</xf>
    <xf numFmtId="0" fontId="20" fillId="0" borderId="16" xfId="0" applyFont="1" applyFill="1" applyBorder="1" applyAlignment="1" applyProtection="1">
      <alignment horizontal="center" vertical="center"/>
    </xf>
    <xf numFmtId="164" fontId="3" fillId="0" borderId="16" xfId="0" applyNumberFormat="1" applyFont="1" applyFill="1" applyBorder="1" applyAlignment="1" applyProtection="1">
      <alignment horizontal="center" vertical="center"/>
    </xf>
    <xf numFmtId="0" fontId="21" fillId="0" borderId="13" xfId="0" applyFont="1" applyFill="1" applyBorder="1" applyAlignment="1" applyProtection="1">
      <alignment horizontal="center" vertical="center"/>
    </xf>
    <xf numFmtId="0" fontId="21" fillId="0" borderId="15" xfId="0" applyFont="1" applyFill="1" applyBorder="1" applyAlignment="1" applyProtection="1">
      <alignment horizontal="left" vertical="center"/>
    </xf>
    <xf numFmtId="164" fontId="3" fillId="4" borderId="0" xfId="0" applyNumberFormat="1" applyFont="1" applyFill="1" applyBorder="1" applyAlignment="1" applyProtection="1">
      <alignment horizontal="center" vertical="center"/>
    </xf>
    <xf numFmtId="164" fontId="3" fillId="0" borderId="15" xfId="0" applyNumberFormat="1" applyFont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center" vertical="center"/>
    </xf>
    <xf numFmtId="164" fontId="3" fillId="0" borderId="15" xfId="0" applyNumberFormat="1" applyFont="1" applyBorder="1" applyAlignment="1" applyProtection="1">
      <alignment horizontal="center"/>
    </xf>
    <xf numFmtId="164" fontId="11" fillId="0" borderId="13" xfId="0" applyNumberFormat="1" applyFont="1" applyFill="1" applyBorder="1" applyAlignment="1" applyProtection="1">
      <alignment horizontal="center" vertical="center"/>
    </xf>
    <xf numFmtId="164" fontId="11" fillId="0" borderId="16" xfId="0" applyNumberFormat="1" applyFont="1" applyFill="1" applyBorder="1" applyAlignment="1" applyProtection="1">
      <alignment horizontal="center" vertical="center"/>
    </xf>
    <xf numFmtId="0" fontId="11" fillId="0" borderId="13" xfId="0" applyFont="1" applyFill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center" vertical="center"/>
    </xf>
    <xf numFmtId="49" fontId="14" fillId="0" borderId="11" xfId="0" applyNumberFormat="1" applyFont="1" applyBorder="1" applyAlignment="1" applyProtection="1">
      <alignment horizontal="left" vertical="center"/>
    </xf>
    <xf numFmtId="164" fontId="15" fillId="5" borderId="3" xfId="0" applyNumberFormat="1" applyFont="1" applyFill="1" applyBorder="1" applyAlignment="1" applyProtection="1">
      <alignment horizontal="left" vertical="center"/>
    </xf>
    <xf numFmtId="0" fontId="14" fillId="0" borderId="19" xfId="0" applyFont="1" applyBorder="1" applyAlignment="1" applyProtection="1">
      <alignment horizontal="left" vertical="center" wrapText="1"/>
    </xf>
    <xf numFmtId="49" fontId="14" fillId="0" borderId="20" xfId="0" applyNumberFormat="1" applyFont="1" applyBorder="1" applyAlignment="1" applyProtection="1">
      <alignment horizontal="left" vertical="center"/>
    </xf>
    <xf numFmtId="164" fontId="15" fillId="5" borderId="22" xfId="0" applyNumberFormat="1" applyFont="1" applyFill="1" applyBorder="1" applyAlignment="1" applyProtection="1">
      <alignment horizontal="left" vertical="center"/>
    </xf>
    <xf numFmtId="164" fontId="14" fillId="0" borderId="22" xfId="0" applyNumberFormat="1" applyFont="1" applyBorder="1" applyAlignment="1" applyProtection="1">
      <alignment horizontal="center" vertical="center"/>
    </xf>
    <xf numFmtId="164" fontId="14" fillId="0" borderId="12" xfId="0" applyNumberFormat="1" applyFont="1" applyBorder="1" applyAlignment="1" applyProtection="1">
      <alignment horizontal="center" vertical="center"/>
    </xf>
    <xf numFmtId="164" fontId="3" fillId="0" borderId="23" xfId="0" applyNumberFormat="1" applyFont="1" applyBorder="1" applyAlignment="1" applyProtection="1">
      <alignment horizontal="center"/>
    </xf>
    <xf numFmtId="164" fontId="3" fillId="0" borderId="23" xfId="0" applyNumberFormat="1" applyFont="1" applyBorder="1" applyAlignment="1" applyProtection="1">
      <alignment horizontal="center" vertical="center"/>
    </xf>
    <xf numFmtId="0" fontId="16" fillId="3" borderId="24" xfId="0" applyFont="1" applyFill="1" applyBorder="1" applyAlignment="1" applyProtection="1"/>
    <xf numFmtId="0" fontId="2" fillId="3" borderId="24" xfId="0" applyFont="1" applyFill="1" applyBorder="1" applyAlignment="1" applyProtection="1">
      <alignment vertical="center"/>
    </xf>
    <xf numFmtId="0" fontId="3" fillId="0" borderId="24" xfId="0" applyFont="1" applyBorder="1" applyAlignment="1" applyProtection="1">
      <alignment vertical="center"/>
    </xf>
    <xf numFmtId="0" fontId="3" fillId="4" borderId="24" xfId="0" applyFont="1" applyFill="1" applyBorder="1" applyAlignment="1" applyProtection="1">
      <alignment vertical="center"/>
    </xf>
    <xf numFmtId="0" fontId="5" fillId="0" borderId="24" xfId="0" applyFont="1" applyBorder="1" applyAlignment="1" applyProtection="1">
      <alignment vertical="center"/>
    </xf>
    <xf numFmtId="0" fontId="6" fillId="4" borderId="24" xfId="0" applyFont="1" applyFill="1" applyBorder="1" applyAlignment="1" applyProtection="1">
      <alignment vertical="center"/>
    </xf>
    <xf numFmtId="0" fontId="2" fillId="4" borderId="24" xfId="0" applyFont="1" applyFill="1" applyBorder="1" applyAlignment="1" applyProtection="1">
      <alignment horizontal="left" vertical="center"/>
    </xf>
    <xf numFmtId="0" fontId="3" fillId="0" borderId="25" xfId="0" applyFont="1" applyBorder="1" applyAlignment="1" applyProtection="1">
      <alignment vertical="center"/>
    </xf>
    <xf numFmtId="0" fontId="12" fillId="4" borderId="24" xfId="0" applyFont="1" applyFill="1" applyBorder="1" applyAlignment="1" applyProtection="1">
      <alignment horizontal="left" vertical="center"/>
    </xf>
    <xf numFmtId="0" fontId="20" fillId="0" borderId="26" xfId="0" applyFont="1" applyFill="1" applyBorder="1" applyAlignment="1" applyProtection="1">
      <alignment horizontal="left" vertical="center" indent="1"/>
    </xf>
    <xf numFmtId="0" fontId="9" fillId="4" borderId="27" xfId="0" applyFont="1" applyFill="1" applyBorder="1" applyAlignment="1" applyProtection="1">
      <alignment horizontal="right" vertical="center" indent="2"/>
    </xf>
    <xf numFmtId="0" fontId="14" fillId="0" borderId="28" xfId="0" applyFont="1" applyBorder="1" applyAlignment="1" applyProtection="1">
      <alignment horizontal="right" vertical="center" indent="2"/>
    </xf>
    <xf numFmtId="0" fontId="14" fillId="0" borderId="29" xfId="0" applyFont="1" applyBorder="1" applyAlignment="1" applyProtection="1">
      <alignment horizontal="right" vertical="center" indent="2"/>
    </xf>
    <xf numFmtId="0" fontId="14" fillId="0" borderId="30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20" fillId="0" borderId="31" xfId="0" applyFont="1" applyFill="1" applyBorder="1" applyAlignment="1" applyProtection="1">
      <alignment horizontal="left" vertical="center" indent="1"/>
    </xf>
    <xf numFmtId="0" fontId="9" fillId="4" borderId="32" xfId="0" applyFont="1" applyFill="1" applyBorder="1" applyAlignment="1" applyProtection="1">
      <alignment horizontal="right" vertical="center" indent="2"/>
    </xf>
    <xf numFmtId="0" fontId="14" fillId="0" borderId="24" xfId="0" applyFont="1" applyBorder="1" applyAlignment="1" applyProtection="1">
      <alignment horizontal="center" vertical="center"/>
    </xf>
    <xf numFmtId="0" fontId="14" fillId="0" borderId="33" xfId="0" applyFont="1" applyBorder="1" applyAlignment="1" applyProtection="1">
      <alignment horizontal="center" vertical="center"/>
    </xf>
    <xf numFmtId="0" fontId="3" fillId="0" borderId="34" xfId="0" applyFont="1" applyBorder="1" applyAlignment="1" applyProtection="1">
      <alignment horizontal="center" vertical="center"/>
    </xf>
    <xf numFmtId="0" fontId="20" fillId="0" borderId="24" xfId="0" applyFont="1" applyFill="1" applyBorder="1" applyAlignment="1" applyProtection="1">
      <alignment horizontal="left" vertical="center" indent="1"/>
    </xf>
    <xf numFmtId="0" fontId="14" fillId="0" borderId="28" xfId="0" applyFont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13" fillId="0" borderId="24" xfId="0" applyFont="1" applyBorder="1" applyAlignment="1" applyProtection="1">
      <alignment horizontal="left" vertical="center"/>
    </xf>
    <xf numFmtId="0" fontId="19" fillId="4" borderId="35" xfId="0" applyFont="1" applyFill="1" applyBorder="1" applyAlignment="1" applyProtection="1">
      <alignment horizontal="left" vertical="center" indent="1"/>
    </xf>
    <xf numFmtId="0" fontId="14" fillId="0" borderId="24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4" xfId="0" applyFont="1" applyBorder="1" applyProtection="1"/>
    <xf numFmtId="0" fontId="10" fillId="0" borderId="31" xfId="0" applyFont="1" applyFill="1" applyBorder="1" applyAlignment="1" applyProtection="1">
      <alignment horizontal="left" vertical="center" inden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21" xfId="0" applyFont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1C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U317"/>
  <sheetViews>
    <sheetView tabSelected="1" topLeftCell="A33" zoomScaleNormal="100" workbookViewId="0">
      <selection activeCell="A228" sqref="A228"/>
    </sheetView>
  </sheetViews>
  <sheetFormatPr defaultColWidth="8.90625" defaultRowHeight="14" outlineLevelRow="1" outlineLevelCol="1" x14ac:dyDescent="0.3"/>
  <cols>
    <col min="1" max="1" width="19.81640625" style="150" customWidth="1"/>
    <col min="2" max="2" width="20.81640625" style="8" customWidth="1"/>
    <col min="3" max="3" width="20.81640625" style="9" customWidth="1"/>
    <col min="4" max="4" width="40.81640625" style="8" customWidth="1"/>
    <col min="5" max="6" width="15.81640625" style="10" customWidth="1" outlineLevel="1"/>
    <col min="7" max="7" width="16.90625" style="11" customWidth="1"/>
    <col min="8" max="8" width="15.81640625" style="11" customWidth="1"/>
    <col min="9" max="9" width="12.6328125" style="12" customWidth="1"/>
    <col min="10" max="11" width="12.6328125" style="13" customWidth="1"/>
    <col min="12" max="16384" width="8.90625" style="13"/>
  </cols>
  <sheetData>
    <row r="1" spans="1:9" s="56" customFormat="1" ht="30" hidden="1" customHeight="1" outlineLevel="1" x14ac:dyDescent="0.4">
      <c r="A1" s="148" t="s">
        <v>48</v>
      </c>
      <c r="B1" s="54"/>
      <c r="C1" s="57"/>
      <c r="D1" s="53"/>
      <c r="E1" s="3" t="s">
        <v>21</v>
      </c>
      <c r="F1" s="3" t="s">
        <v>21</v>
      </c>
      <c r="G1" s="4"/>
      <c r="H1" s="4"/>
      <c r="I1" s="55"/>
    </row>
    <row r="2" spans="1:9" s="6" customFormat="1" hidden="1" outlineLevel="1" x14ac:dyDescent="0.3">
      <c r="A2" s="149" t="s">
        <v>19</v>
      </c>
      <c r="B2" s="2" t="s">
        <v>19</v>
      </c>
      <c r="C2" s="2"/>
      <c r="D2" s="1"/>
      <c r="E2" s="3" t="s">
        <v>21</v>
      </c>
      <c r="F2" s="3" t="s">
        <v>21</v>
      </c>
      <c r="G2" s="4"/>
      <c r="H2" s="4"/>
      <c r="I2" s="5"/>
    </row>
    <row r="3" spans="1:9" s="6" customFormat="1" hidden="1" outlineLevel="1" x14ac:dyDescent="0.3">
      <c r="A3" s="149" t="s">
        <v>20</v>
      </c>
      <c r="B3" s="2" t="s">
        <v>49</v>
      </c>
      <c r="C3" s="2"/>
      <c r="D3" s="1"/>
      <c r="E3" s="3" t="s">
        <v>21</v>
      </c>
      <c r="F3" s="3" t="s">
        <v>21</v>
      </c>
      <c r="G3" s="4"/>
      <c r="H3" s="4"/>
      <c r="I3" s="5"/>
    </row>
    <row r="4" spans="1:9" s="6" customFormat="1" hidden="1" outlineLevel="1" x14ac:dyDescent="0.3">
      <c r="A4" s="149" t="s">
        <v>13</v>
      </c>
      <c r="B4" s="2" t="s">
        <v>13</v>
      </c>
      <c r="C4" s="2"/>
      <c r="D4" s="1"/>
      <c r="E4" s="3" t="s">
        <v>21</v>
      </c>
      <c r="F4" s="3" t="s">
        <v>21</v>
      </c>
      <c r="G4" s="4"/>
      <c r="H4" s="4"/>
      <c r="I4" s="5"/>
    </row>
    <row r="5" spans="1:9" s="6" customFormat="1" hidden="1" outlineLevel="1" x14ac:dyDescent="0.3">
      <c r="A5" s="149" t="s">
        <v>17</v>
      </c>
      <c r="B5" s="2" t="s">
        <v>17</v>
      </c>
      <c r="C5" s="2"/>
      <c r="D5" s="1"/>
      <c r="E5" s="3" t="s">
        <v>21</v>
      </c>
      <c r="F5" s="3" t="s">
        <v>21</v>
      </c>
      <c r="G5" s="4"/>
      <c r="H5" s="4"/>
      <c r="I5" s="5"/>
    </row>
    <row r="6" spans="1:9" s="6" customFormat="1" hidden="1" outlineLevel="1" x14ac:dyDescent="0.3">
      <c r="A6" s="149" t="s">
        <v>16</v>
      </c>
      <c r="B6" s="2" t="s">
        <v>16</v>
      </c>
      <c r="C6" s="2"/>
      <c r="D6" s="1"/>
      <c r="E6" s="3" t="s">
        <v>21</v>
      </c>
      <c r="F6" s="3" t="s">
        <v>21</v>
      </c>
      <c r="G6" s="4"/>
      <c r="H6" s="4"/>
      <c r="I6" s="5"/>
    </row>
    <row r="7" spans="1:9" s="6" customFormat="1" hidden="1" outlineLevel="1" x14ac:dyDescent="0.3">
      <c r="A7" s="149" t="s">
        <v>71</v>
      </c>
      <c r="B7" s="2" t="s">
        <v>72</v>
      </c>
      <c r="C7" s="2"/>
      <c r="D7" s="1"/>
      <c r="E7" s="3" t="s">
        <v>21</v>
      </c>
      <c r="F7" s="3" t="s">
        <v>21</v>
      </c>
      <c r="G7" s="4"/>
      <c r="H7" s="4"/>
      <c r="I7" s="5"/>
    </row>
    <row r="8" spans="1:9" s="6" customFormat="1" hidden="1" outlineLevel="1" x14ac:dyDescent="0.3">
      <c r="A8" s="149" t="s">
        <v>18</v>
      </c>
      <c r="B8" s="2" t="s">
        <v>18</v>
      </c>
      <c r="C8" s="2"/>
      <c r="D8" s="1"/>
      <c r="E8" s="3" t="s">
        <v>21</v>
      </c>
      <c r="F8" s="3" t="s">
        <v>21</v>
      </c>
      <c r="G8" s="4"/>
      <c r="H8" s="4"/>
      <c r="I8" s="5"/>
    </row>
    <row r="9" spans="1:9" s="56" customFormat="1" ht="30" hidden="1" customHeight="1" outlineLevel="1" x14ac:dyDescent="0.4">
      <c r="A9" s="148" t="s">
        <v>55</v>
      </c>
      <c r="B9" s="54"/>
      <c r="C9" s="54"/>
      <c r="D9" s="53"/>
      <c r="E9" s="3" t="s">
        <v>21</v>
      </c>
      <c r="F9" s="3" t="s">
        <v>21</v>
      </c>
      <c r="G9" s="4"/>
      <c r="H9" s="4"/>
      <c r="I9" s="55"/>
    </row>
    <row r="10" spans="1:9" s="6" customFormat="1" hidden="1" outlineLevel="1" x14ac:dyDescent="0.3">
      <c r="A10" s="149" t="s">
        <v>28</v>
      </c>
      <c r="B10" s="1">
        <v>0</v>
      </c>
      <c r="C10" s="2"/>
      <c r="D10" s="1"/>
      <c r="E10" s="3" t="s">
        <v>21</v>
      </c>
      <c r="F10" s="3" t="s">
        <v>21</v>
      </c>
      <c r="G10" s="4"/>
      <c r="H10" s="4"/>
      <c r="I10" s="5"/>
    </row>
    <row r="11" spans="1:9" s="6" customFormat="1" hidden="1" outlineLevel="1" x14ac:dyDescent="0.3">
      <c r="A11" s="149" t="s">
        <v>29</v>
      </c>
      <c r="B11" s="1">
        <v>0</v>
      </c>
      <c r="C11" s="2"/>
      <c r="D11" s="1"/>
      <c r="E11" s="3" t="s">
        <v>21</v>
      </c>
      <c r="F11" s="3" t="s">
        <v>21</v>
      </c>
      <c r="G11" s="4"/>
      <c r="H11" s="4"/>
      <c r="I11" s="5"/>
    </row>
    <row r="12" spans="1:9" s="6" customFormat="1" hidden="1" outlineLevel="1" x14ac:dyDescent="0.3">
      <c r="A12" s="149" t="s">
        <v>15</v>
      </c>
      <c r="B12" s="1">
        <v>0</v>
      </c>
      <c r="C12" s="2"/>
      <c r="D12" s="1"/>
      <c r="E12" s="3" t="s">
        <v>21</v>
      </c>
      <c r="F12" s="3" t="s">
        <v>21</v>
      </c>
      <c r="G12" s="4"/>
      <c r="H12" s="4"/>
      <c r="I12" s="5"/>
    </row>
    <row r="13" spans="1:9" s="6" customFormat="1" hidden="1" outlineLevel="1" x14ac:dyDescent="0.3">
      <c r="A13" s="149" t="s">
        <v>62</v>
      </c>
      <c r="B13" s="1">
        <v>0</v>
      </c>
      <c r="C13" s="2"/>
      <c r="D13" s="1"/>
      <c r="E13" s="3" t="s">
        <v>21</v>
      </c>
      <c r="F13" s="3" t="s">
        <v>21</v>
      </c>
      <c r="G13" s="4"/>
      <c r="H13" s="4"/>
      <c r="I13" s="5"/>
    </row>
    <row r="14" spans="1:9" s="6" customFormat="1" hidden="1" outlineLevel="1" x14ac:dyDescent="0.3">
      <c r="A14" s="149" t="s">
        <v>22</v>
      </c>
      <c r="B14" s="1">
        <v>0</v>
      </c>
      <c r="C14" s="2"/>
      <c r="D14" s="1"/>
      <c r="E14" s="3" t="s">
        <v>21</v>
      </c>
      <c r="F14" s="3" t="s">
        <v>21</v>
      </c>
      <c r="G14" s="4"/>
      <c r="H14" s="4"/>
      <c r="I14" s="5"/>
    </row>
    <row r="15" spans="1:9" s="6" customFormat="1" hidden="1" outlineLevel="1" x14ac:dyDescent="0.3">
      <c r="A15" s="149" t="s">
        <v>24</v>
      </c>
      <c r="B15" s="1">
        <v>0</v>
      </c>
      <c r="C15" s="2"/>
      <c r="D15" s="1"/>
      <c r="E15" s="3" t="s">
        <v>21</v>
      </c>
      <c r="F15" s="3" t="s">
        <v>21</v>
      </c>
      <c r="G15" s="4"/>
      <c r="H15" s="4"/>
      <c r="I15" s="5"/>
    </row>
    <row r="16" spans="1:9" s="6" customFormat="1" hidden="1" outlineLevel="1" x14ac:dyDescent="0.3">
      <c r="A16" s="149" t="s">
        <v>23</v>
      </c>
      <c r="B16" s="1">
        <v>0.01</v>
      </c>
      <c r="C16" s="2"/>
      <c r="D16" s="1"/>
      <c r="E16" s="3" t="s">
        <v>21</v>
      </c>
      <c r="F16" s="3" t="s">
        <v>21</v>
      </c>
      <c r="G16" s="4"/>
      <c r="H16" s="4"/>
      <c r="I16" s="5"/>
    </row>
    <row r="17" spans="1:9" s="56" customFormat="1" ht="30" hidden="1" customHeight="1" outlineLevel="1" x14ac:dyDescent="0.4">
      <c r="A17" s="148" t="s">
        <v>46</v>
      </c>
      <c r="B17" s="54"/>
      <c r="C17" s="54"/>
      <c r="D17" s="53"/>
      <c r="E17" s="3" t="s">
        <v>21</v>
      </c>
      <c r="F17" s="3" t="s">
        <v>21</v>
      </c>
      <c r="G17" s="4"/>
      <c r="H17" s="4"/>
      <c r="I17" s="55"/>
    </row>
    <row r="18" spans="1:9" s="6" customFormat="1" hidden="1" outlineLevel="1" x14ac:dyDescent="0.3">
      <c r="A18" s="149" t="s">
        <v>38</v>
      </c>
      <c r="B18" s="1" t="s">
        <v>67</v>
      </c>
      <c r="C18" s="2"/>
      <c r="D18" s="1"/>
      <c r="E18" s="3" t="s">
        <v>21</v>
      </c>
      <c r="F18" s="3" t="s">
        <v>21</v>
      </c>
      <c r="G18" s="4"/>
      <c r="H18" s="4"/>
      <c r="I18" s="5"/>
    </row>
    <row r="19" spans="1:9" s="6" customFormat="1" hidden="1" outlineLevel="1" x14ac:dyDescent="0.3">
      <c r="A19" s="149" t="s">
        <v>33</v>
      </c>
      <c r="B19" s="1">
        <v>175</v>
      </c>
      <c r="C19" s="2"/>
      <c r="D19" s="1"/>
      <c r="E19" s="3" t="s">
        <v>21</v>
      </c>
      <c r="F19" s="3" t="s">
        <v>21</v>
      </c>
      <c r="G19" s="4"/>
      <c r="H19" s="4"/>
      <c r="I19" s="5"/>
    </row>
    <row r="20" spans="1:9" s="6" customFormat="1" hidden="1" outlineLevel="1" x14ac:dyDescent="0.3">
      <c r="A20" s="149" t="s">
        <v>9</v>
      </c>
      <c r="B20" s="1">
        <v>175</v>
      </c>
      <c r="C20" s="2"/>
      <c r="D20" s="1"/>
      <c r="E20" s="3" t="s">
        <v>21</v>
      </c>
      <c r="F20" s="3" t="s">
        <v>21</v>
      </c>
      <c r="G20" s="4"/>
      <c r="H20" s="4"/>
      <c r="I20" s="5"/>
    </row>
    <row r="21" spans="1:9" s="6" customFormat="1" hidden="1" outlineLevel="1" x14ac:dyDescent="0.3">
      <c r="A21" s="149" t="s">
        <v>34</v>
      </c>
      <c r="B21" s="1">
        <v>175</v>
      </c>
      <c r="C21" s="2"/>
      <c r="D21" s="1"/>
      <c r="E21" s="3" t="s">
        <v>21</v>
      </c>
      <c r="F21" s="3" t="s">
        <v>21</v>
      </c>
      <c r="G21" s="4"/>
      <c r="H21" s="4"/>
      <c r="I21" s="5"/>
    </row>
    <row r="22" spans="1:9" s="6" customFormat="1" hidden="1" outlineLevel="1" x14ac:dyDescent="0.3">
      <c r="A22" s="149" t="s">
        <v>10</v>
      </c>
      <c r="B22" s="1">
        <v>175</v>
      </c>
      <c r="C22" s="2"/>
      <c r="D22" s="1"/>
      <c r="E22" s="3" t="s">
        <v>21</v>
      </c>
      <c r="F22" s="3" t="s">
        <v>21</v>
      </c>
      <c r="G22" s="4"/>
      <c r="H22" s="4"/>
      <c r="I22" s="5"/>
    </row>
    <row r="23" spans="1:9" s="6" customFormat="1" hidden="1" outlineLevel="1" x14ac:dyDescent="0.3">
      <c r="A23" s="149" t="s">
        <v>8</v>
      </c>
      <c r="B23" s="1">
        <v>175</v>
      </c>
      <c r="C23" s="2"/>
      <c r="D23" s="1"/>
      <c r="E23" s="3" t="s">
        <v>21</v>
      </c>
      <c r="F23" s="3" t="s">
        <v>21</v>
      </c>
      <c r="G23" s="4"/>
      <c r="H23" s="4"/>
      <c r="I23" s="5"/>
    </row>
    <row r="24" spans="1:9" s="6" customFormat="1" hidden="1" outlineLevel="1" x14ac:dyDescent="0.3">
      <c r="A24" s="149" t="s">
        <v>35</v>
      </c>
      <c r="B24" s="1">
        <v>175</v>
      </c>
      <c r="C24" s="2"/>
      <c r="D24" s="1"/>
      <c r="E24" s="3" t="s">
        <v>21</v>
      </c>
      <c r="F24" s="3" t="s">
        <v>21</v>
      </c>
      <c r="G24" s="4"/>
      <c r="H24" s="4"/>
      <c r="I24" s="5"/>
    </row>
    <row r="25" spans="1:9" s="6" customFormat="1" hidden="1" outlineLevel="1" x14ac:dyDescent="0.3">
      <c r="A25" s="149" t="s">
        <v>36</v>
      </c>
      <c r="B25" s="1">
        <v>175</v>
      </c>
      <c r="C25" s="2"/>
      <c r="D25" s="1"/>
      <c r="E25" s="3" t="s">
        <v>21</v>
      </c>
      <c r="F25" s="3" t="s">
        <v>21</v>
      </c>
      <c r="G25" s="4"/>
      <c r="H25" s="4"/>
      <c r="I25" s="5"/>
    </row>
    <row r="26" spans="1:9" s="6" customFormat="1" hidden="1" outlineLevel="1" x14ac:dyDescent="0.3">
      <c r="A26" s="149" t="s">
        <v>37</v>
      </c>
      <c r="B26" s="1">
        <v>175</v>
      </c>
      <c r="C26" s="2"/>
      <c r="D26" s="1"/>
      <c r="E26" s="3" t="s">
        <v>21</v>
      </c>
      <c r="F26" s="3" t="s">
        <v>21</v>
      </c>
      <c r="G26" s="4"/>
      <c r="H26" s="4"/>
      <c r="I26" s="5"/>
    </row>
    <row r="27" spans="1:9" s="56" customFormat="1" ht="30" hidden="1" customHeight="1" outlineLevel="1" x14ac:dyDescent="0.4">
      <c r="A27" s="148" t="s">
        <v>47</v>
      </c>
      <c r="B27" s="54"/>
      <c r="C27" s="54"/>
      <c r="D27" s="53"/>
      <c r="E27" s="3" t="s">
        <v>21</v>
      </c>
      <c r="F27" s="3" t="s">
        <v>21</v>
      </c>
      <c r="G27" s="4"/>
      <c r="H27" s="4"/>
      <c r="I27" s="55"/>
    </row>
    <row r="28" spans="1:9" s="6" customFormat="1" hidden="1" outlineLevel="1" x14ac:dyDescent="0.3">
      <c r="A28" s="149" t="s">
        <v>50</v>
      </c>
      <c r="B28" s="1" t="s">
        <v>51</v>
      </c>
      <c r="C28" s="2"/>
      <c r="D28" s="1"/>
      <c r="E28" s="3" t="s">
        <v>21</v>
      </c>
      <c r="F28" s="3" t="s">
        <v>21</v>
      </c>
      <c r="G28" s="4"/>
      <c r="H28" s="4"/>
      <c r="I28" s="5"/>
    </row>
    <row r="29" spans="1:9" s="6" customFormat="1" hidden="1" outlineLevel="1" x14ac:dyDescent="0.3">
      <c r="A29" s="149" t="s">
        <v>52</v>
      </c>
      <c r="B29" s="1">
        <v>175</v>
      </c>
      <c r="C29" s="2"/>
      <c r="D29" s="1"/>
      <c r="E29" s="3" t="s">
        <v>21</v>
      </c>
      <c r="F29" s="3" t="s">
        <v>21</v>
      </c>
      <c r="G29" s="4"/>
      <c r="H29" s="4"/>
      <c r="I29" s="5"/>
    </row>
    <row r="30" spans="1:9" s="6" customFormat="1" hidden="1" outlineLevel="1" x14ac:dyDescent="0.3">
      <c r="A30" s="149" t="s">
        <v>53</v>
      </c>
      <c r="B30" s="1">
        <v>175</v>
      </c>
      <c r="C30" s="2"/>
      <c r="D30" s="1"/>
      <c r="E30" s="3" t="s">
        <v>21</v>
      </c>
      <c r="F30" s="3" t="s">
        <v>21</v>
      </c>
      <c r="G30" s="4"/>
      <c r="H30" s="4"/>
      <c r="I30" s="5"/>
    </row>
    <row r="31" spans="1:9" s="6" customFormat="1" hidden="1" outlineLevel="1" x14ac:dyDescent="0.3">
      <c r="A31" s="149" t="s">
        <v>54</v>
      </c>
      <c r="B31" s="1">
        <v>175</v>
      </c>
      <c r="C31" s="2"/>
      <c r="D31" s="1"/>
      <c r="E31" s="3" t="s">
        <v>21</v>
      </c>
      <c r="F31" s="3" t="s">
        <v>21</v>
      </c>
      <c r="G31" s="4"/>
      <c r="H31" s="4"/>
      <c r="I31" s="5"/>
    </row>
    <row r="32" spans="1:9" hidden="1" outlineLevel="1" x14ac:dyDescent="0.3"/>
    <row r="33" spans="1:21" s="62" customFormat="1" collapsed="1" x14ac:dyDescent="0.3">
      <c r="A33" s="151"/>
      <c r="B33" s="58"/>
      <c r="C33" s="59"/>
      <c r="D33" s="58"/>
      <c r="E33" s="60"/>
      <c r="F33" s="60"/>
      <c r="G33" s="61"/>
      <c r="H33" s="61"/>
      <c r="I33" s="81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</row>
    <row r="34" spans="1:21" ht="82.75" customHeight="1" x14ac:dyDescent="0.3">
      <c r="A34" s="152" t="s">
        <v>203</v>
      </c>
      <c r="D34" s="8" t="s">
        <v>204</v>
      </c>
      <c r="E34" s="88"/>
      <c r="F34" s="90"/>
      <c r="G34" s="89" t="str">
        <f>B2&amp;CHAR(10)&amp;B3&amp;CHAR(10)&amp;B5&amp;CHAR(10)&amp;B6&amp;CHAR(10)&amp;IF(B7="",B8,B7&amp;CHAR(10)&amp;B8)</f>
        <v>Client
Contact Name
Address 1
Address 2
BAF#/CIT Account
Phone</v>
      </c>
      <c r="H34" s="91"/>
      <c r="I34" s="81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</row>
    <row r="35" spans="1:21" s="62" customFormat="1" ht="54.65" customHeight="1" x14ac:dyDescent="0.35">
      <c r="A35" s="153" t="str">
        <f>B4</f>
        <v>Project Name</v>
      </c>
      <c r="B35" s="63"/>
      <c r="C35" s="64"/>
      <c r="D35" s="65"/>
      <c r="E35" s="66"/>
      <c r="F35" s="66"/>
      <c r="G35" s="66"/>
      <c r="H35" s="66"/>
      <c r="I35" s="81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</row>
    <row r="36" spans="1:21" s="62" customFormat="1" x14ac:dyDescent="0.3">
      <c r="A36" s="154"/>
      <c r="B36" s="68"/>
      <c r="C36" s="67"/>
      <c r="D36" s="68"/>
      <c r="E36" s="69"/>
      <c r="F36" s="69"/>
      <c r="G36" s="69"/>
      <c r="H36" s="69"/>
      <c r="I36" s="81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</row>
    <row r="37" spans="1:21" ht="14.5" thickBot="1" x14ac:dyDescent="0.35">
      <c r="A37" s="155"/>
      <c r="B37" s="102"/>
      <c r="C37" s="104"/>
      <c r="D37" s="106"/>
      <c r="E37" s="107"/>
      <c r="F37" s="107"/>
      <c r="G37" s="20"/>
      <c r="H37" s="109"/>
      <c r="I37" s="81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</row>
    <row r="38" spans="1:21" s="62" customFormat="1" ht="18.5" thickTop="1" x14ac:dyDescent="0.3">
      <c r="A38" s="156" t="s">
        <v>57</v>
      </c>
      <c r="B38" s="103"/>
      <c r="C38" s="105"/>
      <c r="D38" s="70"/>
      <c r="E38" s="71"/>
      <c r="F38" s="71"/>
      <c r="G38" s="108"/>
      <c r="H38" s="71"/>
      <c r="I38" s="81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</row>
    <row r="39" spans="1:21" ht="54.65" customHeight="1" x14ac:dyDescent="0.3">
      <c r="A39" s="180" t="s">
        <v>56</v>
      </c>
      <c r="B39" s="180"/>
      <c r="C39" s="180"/>
      <c r="D39" s="180"/>
      <c r="E39" s="180"/>
      <c r="F39" s="180"/>
      <c r="G39" s="180"/>
      <c r="H39" s="180"/>
      <c r="I39" s="81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</row>
    <row r="40" spans="1:21" ht="14.5" thickBot="1" x14ac:dyDescent="0.35">
      <c r="B40" s="106"/>
      <c r="C40" s="104"/>
      <c r="D40" s="102"/>
      <c r="E40" s="107"/>
      <c r="F40" s="107"/>
      <c r="G40" s="109"/>
      <c r="H40" s="109"/>
      <c r="I40" s="81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</row>
    <row r="41" spans="1:21" ht="21" customHeight="1" thickTop="1" thickBot="1" x14ac:dyDescent="0.35">
      <c r="A41" s="157" t="s">
        <v>63</v>
      </c>
      <c r="B41" s="114"/>
      <c r="C41" s="112"/>
      <c r="D41" s="111"/>
      <c r="E41" s="110"/>
      <c r="F41" s="110"/>
      <c r="G41" s="110"/>
      <c r="H41" s="110"/>
      <c r="I41" s="81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</row>
    <row r="42" spans="1:21" s="62" customFormat="1" ht="16" customHeight="1" thickTop="1" x14ac:dyDescent="0.3">
      <c r="A42" s="158" t="s">
        <v>0</v>
      </c>
      <c r="B42" s="99" t="s">
        <v>1</v>
      </c>
      <c r="C42" s="113" t="s">
        <v>2</v>
      </c>
      <c r="D42" s="76" t="s">
        <v>3</v>
      </c>
      <c r="E42" s="97" t="s">
        <v>5</v>
      </c>
      <c r="F42" s="97" t="s">
        <v>6</v>
      </c>
      <c r="G42" s="97" t="s">
        <v>73</v>
      </c>
      <c r="H42" s="97" t="s">
        <v>75</v>
      </c>
      <c r="I42" s="81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</row>
    <row r="43" spans="1:21" x14ac:dyDescent="0.3">
      <c r="A43" s="159"/>
      <c r="B43" s="49" t="s">
        <v>76</v>
      </c>
      <c r="C43" s="50" t="s">
        <v>77</v>
      </c>
      <c r="D43" s="178" t="s">
        <v>78</v>
      </c>
      <c r="E43" s="26">
        <v>1684.21</v>
      </c>
      <c r="F43" s="26">
        <f>E43*A43</f>
        <v>0</v>
      </c>
      <c r="G43" s="27">
        <v>1875</v>
      </c>
      <c r="H43" s="27">
        <f>G43*A43</f>
        <v>0</v>
      </c>
      <c r="I43" s="81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spans="1:21" x14ac:dyDescent="0.3">
      <c r="A44" s="159"/>
      <c r="B44" s="49" t="s">
        <v>76</v>
      </c>
      <c r="C44" s="50" t="s">
        <v>83</v>
      </c>
      <c r="D44" s="178" t="s">
        <v>79</v>
      </c>
      <c r="E44" s="26">
        <v>1735</v>
      </c>
      <c r="F44" s="26">
        <f t="shared" ref="F44:F51" si="0">E44*A44</f>
        <v>0</v>
      </c>
      <c r="G44" s="27">
        <v>2063</v>
      </c>
      <c r="H44" s="27">
        <f t="shared" ref="H44:H51" si="1">G44*A44</f>
        <v>0</v>
      </c>
      <c r="I44" s="81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spans="1:21" x14ac:dyDescent="0.3">
      <c r="A45" s="159"/>
      <c r="B45" s="49" t="s">
        <v>76</v>
      </c>
      <c r="C45" s="50" t="s">
        <v>84</v>
      </c>
      <c r="D45" s="178" t="s">
        <v>80</v>
      </c>
      <c r="E45" s="26">
        <v>3790</v>
      </c>
      <c r="F45" s="26">
        <f t="shared" si="0"/>
        <v>0</v>
      </c>
      <c r="G45" s="27">
        <v>5688</v>
      </c>
      <c r="H45" s="27">
        <f t="shared" si="1"/>
        <v>0</v>
      </c>
      <c r="I45" s="81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spans="1:21" x14ac:dyDescent="0.3">
      <c r="A46" s="159"/>
      <c r="B46" s="49" t="s">
        <v>76</v>
      </c>
      <c r="C46" s="50" t="s">
        <v>85</v>
      </c>
      <c r="D46" s="178" t="s">
        <v>81</v>
      </c>
      <c r="E46" s="26">
        <v>6160</v>
      </c>
      <c r="F46" s="26">
        <f t="shared" si="0"/>
        <v>0</v>
      </c>
      <c r="G46" s="27">
        <v>7313</v>
      </c>
      <c r="H46" s="27">
        <f t="shared" si="1"/>
        <v>0</v>
      </c>
      <c r="I46" s="81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1:21" x14ac:dyDescent="0.3">
      <c r="A47" s="159"/>
      <c r="B47" s="49" t="s">
        <v>76</v>
      </c>
      <c r="C47" s="50" t="s">
        <v>82</v>
      </c>
      <c r="D47" s="178" t="s">
        <v>86</v>
      </c>
      <c r="E47" s="26"/>
      <c r="F47" s="26">
        <f t="shared" si="0"/>
        <v>0</v>
      </c>
      <c r="G47" s="27">
        <v>21875</v>
      </c>
      <c r="H47" s="27">
        <f t="shared" si="1"/>
        <v>0</v>
      </c>
      <c r="I47" s="81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spans="1:21" x14ac:dyDescent="0.3">
      <c r="A48" s="159"/>
      <c r="B48" s="49"/>
      <c r="C48" s="50"/>
      <c r="D48" s="178"/>
      <c r="E48" s="26"/>
      <c r="F48" s="26">
        <f t="shared" si="0"/>
        <v>0</v>
      </c>
      <c r="G48" s="27">
        <v>0</v>
      </c>
      <c r="H48" s="27">
        <f t="shared" si="1"/>
        <v>0</v>
      </c>
      <c r="I48" s="81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spans="1:21" ht="14.5" customHeight="1" x14ac:dyDescent="0.3">
      <c r="A49" s="159"/>
      <c r="B49" s="49" t="s">
        <v>87</v>
      </c>
      <c r="C49" s="50" t="s">
        <v>88</v>
      </c>
      <c r="D49" s="178" t="s">
        <v>89</v>
      </c>
      <c r="E49" s="26">
        <v>115</v>
      </c>
      <c r="F49" s="26">
        <f t="shared" si="0"/>
        <v>0</v>
      </c>
      <c r="G49" s="27">
        <v>161</v>
      </c>
      <c r="H49" s="27">
        <f t="shared" si="1"/>
        <v>0</v>
      </c>
      <c r="I49" s="81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</row>
    <row r="50" spans="1:21" x14ac:dyDescent="0.3">
      <c r="A50" s="159"/>
      <c r="B50" s="49" t="s">
        <v>87</v>
      </c>
      <c r="C50" s="50" t="s">
        <v>90</v>
      </c>
      <c r="D50" s="178" t="s">
        <v>91</v>
      </c>
      <c r="E50" s="26">
        <v>179</v>
      </c>
      <c r="F50" s="26">
        <f t="shared" si="0"/>
        <v>0</v>
      </c>
      <c r="G50" s="27">
        <v>214.5</v>
      </c>
      <c r="H50" s="27">
        <f t="shared" si="1"/>
        <v>0</v>
      </c>
      <c r="I50" s="81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</row>
    <row r="51" spans="1:21" x14ac:dyDescent="0.3">
      <c r="A51" s="159"/>
      <c r="B51" s="49" t="s">
        <v>87</v>
      </c>
      <c r="C51" s="50" t="s">
        <v>92</v>
      </c>
      <c r="D51" s="178" t="s">
        <v>93</v>
      </c>
      <c r="E51" s="26">
        <v>212</v>
      </c>
      <c r="F51" s="26">
        <f t="shared" si="0"/>
        <v>0</v>
      </c>
      <c r="G51" s="27">
        <v>298.39999999999998</v>
      </c>
      <c r="H51" s="27">
        <f t="shared" si="1"/>
        <v>0</v>
      </c>
      <c r="I51" s="81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</row>
    <row r="52" spans="1:21" x14ac:dyDescent="0.3">
      <c r="A52" s="159"/>
      <c r="B52" s="49" t="s">
        <v>87</v>
      </c>
      <c r="C52" s="50" t="s">
        <v>96</v>
      </c>
      <c r="D52" s="178" t="s">
        <v>97</v>
      </c>
      <c r="E52" s="26">
        <v>14</v>
      </c>
      <c r="F52" s="26">
        <f>E52*A52</f>
        <v>0</v>
      </c>
      <c r="G52" s="27">
        <v>18.32</v>
      </c>
      <c r="H52" s="27">
        <f>G52*A52</f>
        <v>0</v>
      </c>
      <c r="I52" s="81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</row>
    <row r="53" spans="1:21" x14ac:dyDescent="0.3">
      <c r="A53" s="159"/>
      <c r="B53" s="49" t="s">
        <v>87</v>
      </c>
      <c r="C53" s="50" t="s">
        <v>98</v>
      </c>
      <c r="D53" s="178" t="s">
        <v>99</v>
      </c>
      <c r="E53" s="26">
        <v>32</v>
      </c>
      <c r="F53" s="26">
        <f t="shared" ref="F53:F59" si="2">E53*A53</f>
        <v>0</v>
      </c>
      <c r="G53" s="27">
        <v>44.8</v>
      </c>
      <c r="H53" s="27">
        <f t="shared" ref="H53:H59" si="3">G53*A53</f>
        <v>0</v>
      </c>
      <c r="I53" s="81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</row>
    <row r="54" spans="1:21" ht="25" x14ac:dyDescent="0.3">
      <c r="A54" s="159"/>
      <c r="B54" s="49" t="s">
        <v>87</v>
      </c>
      <c r="C54" s="50" t="s">
        <v>94</v>
      </c>
      <c r="D54" s="178" t="s">
        <v>95</v>
      </c>
      <c r="E54" s="26">
        <v>270</v>
      </c>
      <c r="F54" s="26">
        <f t="shared" si="2"/>
        <v>0</v>
      </c>
      <c r="G54" s="27">
        <v>350</v>
      </c>
      <c r="H54" s="27">
        <f t="shared" si="3"/>
        <v>0</v>
      </c>
      <c r="I54" s="81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 spans="1:21" x14ac:dyDescent="0.3">
      <c r="A55" s="159"/>
      <c r="B55" s="49"/>
      <c r="C55" s="50"/>
      <c r="D55" s="178"/>
      <c r="E55" s="26"/>
      <c r="F55" s="26">
        <f t="shared" si="2"/>
        <v>0</v>
      </c>
      <c r="G55" s="27">
        <v>0</v>
      </c>
      <c r="H55" s="27">
        <f t="shared" si="3"/>
        <v>0</v>
      </c>
      <c r="I55" s="81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</row>
    <row r="56" spans="1:21" x14ac:dyDescent="0.3">
      <c r="A56" s="159"/>
      <c r="B56" s="49"/>
      <c r="C56" s="50"/>
      <c r="D56" s="178"/>
      <c r="E56" s="26"/>
      <c r="F56" s="26">
        <f t="shared" si="2"/>
        <v>0</v>
      </c>
      <c r="G56" s="27">
        <v>0</v>
      </c>
      <c r="H56" s="27">
        <f t="shared" si="3"/>
        <v>0</v>
      </c>
      <c r="I56" s="81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</row>
    <row r="57" spans="1:21" x14ac:dyDescent="0.3">
      <c r="A57" s="159"/>
      <c r="B57" s="49"/>
      <c r="C57" s="50"/>
      <c r="D57" s="178"/>
      <c r="E57" s="26"/>
      <c r="F57" s="26">
        <f t="shared" si="2"/>
        <v>0</v>
      </c>
      <c r="G57" s="27">
        <v>0</v>
      </c>
      <c r="H57" s="27">
        <f t="shared" si="3"/>
        <v>0</v>
      </c>
      <c r="I57" s="81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 spans="1:21" x14ac:dyDescent="0.3">
      <c r="A58" s="159"/>
      <c r="B58" s="49"/>
      <c r="C58" s="50"/>
      <c r="D58" s="178"/>
      <c r="E58" s="26"/>
      <c r="F58" s="26">
        <f t="shared" si="2"/>
        <v>0</v>
      </c>
      <c r="G58" s="27">
        <v>0</v>
      </c>
      <c r="H58" s="27">
        <f t="shared" si="3"/>
        <v>0</v>
      </c>
      <c r="I58" s="81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</row>
    <row r="59" spans="1:21" x14ac:dyDescent="0.3">
      <c r="A59" s="159"/>
      <c r="B59" s="49"/>
      <c r="C59" s="50"/>
      <c r="D59" s="178"/>
      <c r="E59" s="26"/>
      <c r="F59" s="26">
        <f t="shared" si="2"/>
        <v>0</v>
      </c>
      <c r="G59" s="27">
        <v>0</v>
      </c>
      <c r="H59" s="27">
        <f t="shared" si="3"/>
        <v>0</v>
      </c>
      <c r="I59" s="81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</row>
    <row r="60" spans="1:21" x14ac:dyDescent="0.3">
      <c r="A60" s="159"/>
      <c r="B60" s="49"/>
      <c r="C60" s="50"/>
      <c r="D60" s="178"/>
      <c r="E60" s="26"/>
      <c r="F60" s="26">
        <f>E60*A60</f>
        <v>0</v>
      </c>
      <c r="G60" s="27">
        <v>0</v>
      </c>
      <c r="H60" s="27">
        <f>G60*A60</f>
        <v>0</v>
      </c>
      <c r="I60" s="81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</row>
    <row r="61" spans="1:21" x14ac:dyDescent="0.3">
      <c r="A61" s="159"/>
      <c r="B61" s="49"/>
      <c r="C61" s="50"/>
      <c r="D61" s="178"/>
      <c r="E61" s="26"/>
      <c r="F61" s="26">
        <f t="shared" ref="F61:F68" si="4">E61*A61</f>
        <v>0</v>
      </c>
      <c r="G61" s="27">
        <v>0</v>
      </c>
      <c r="H61" s="27">
        <f t="shared" ref="H61:H68" si="5">G61*A61</f>
        <v>0</v>
      </c>
      <c r="I61" s="81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</row>
    <row r="62" spans="1:21" x14ac:dyDescent="0.3">
      <c r="A62" s="159"/>
      <c r="B62" s="49"/>
      <c r="C62" s="50"/>
      <c r="D62" s="178"/>
      <c r="E62" s="26"/>
      <c r="F62" s="26">
        <f t="shared" si="4"/>
        <v>0</v>
      </c>
      <c r="G62" s="27">
        <v>0</v>
      </c>
      <c r="H62" s="27">
        <f t="shared" si="5"/>
        <v>0</v>
      </c>
      <c r="I62" s="81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</row>
    <row r="63" spans="1:21" x14ac:dyDescent="0.3">
      <c r="A63" s="159"/>
      <c r="B63" s="49"/>
      <c r="C63" s="50"/>
      <c r="D63" s="178"/>
      <c r="E63" s="26"/>
      <c r="F63" s="26">
        <f t="shared" si="4"/>
        <v>0</v>
      </c>
      <c r="G63" s="27">
        <v>0</v>
      </c>
      <c r="H63" s="27">
        <f t="shared" si="5"/>
        <v>0</v>
      </c>
      <c r="I63" s="81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spans="1:21" x14ac:dyDescent="0.3">
      <c r="A64" s="159"/>
      <c r="B64" s="49"/>
      <c r="C64" s="50"/>
      <c r="D64" s="178"/>
      <c r="E64" s="26"/>
      <c r="F64" s="26">
        <f t="shared" si="4"/>
        <v>0</v>
      </c>
      <c r="G64" s="27">
        <v>0</v>
      </c>
      <c r="H64" s="27">
        <f t="shared" si="5"/>
        <v>0</v>
      </c>
      <c r="I64" s="81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</row>
    <row r="65" spans="1:21" x14ac:dyDescent="0.3">
      <c r="A65" s="159"/>
      <c r="B65" s="49"/>
      <c r="C65" s="50"/>
      <c r="D65" s="178"/>
      <c r="E65" s="26"/>
      <c r="F65" s="26">
        <f t="shared" si="4"/>
        <v>0</v>
      </c>
      <c r="G65" s="27">
        <v>0</v>
      </c>
      <c r="H65" s="27">
        <f t="shared" si="5"/>
        <v>0</v>
      </c>
      <c r="I65" s="81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</row>
    <row r="66" spans="1:21" x14ac:dyDescent="0.3">
      <c r="A66" s="159"/>
      <c r="B66" s="49"/>
      <c r="C66" s="50"/>
      <c r="D66" s="178"/>
      <c r="E66" s="26"/>
      <c r="F66" s="26">
        <f t="shared" si="4"/>
        <v>0</v>
      </c>
      <c r="G66" s="27">
        <v>0</v>
      </c>
      <c r="H66" s="27">
        <f t="shared" si="5"/>
        <v>0</v>
      </c>
      <c r="I66" s="81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</row>
    <row r="67" spans="1:21" x14ac:dyDescent="0.3">
      <c r="A67" s="159"/>
      <c r="B67" s="49"/>
      <c r="C67" s="50"/>
      <c r="D67" s="178"/>
      <c r="E67" s="26"/>
      <c r="F67" s="26">
        <f t="shared" si="4"/>
        <v>0</v>
      </c>
      <c r="G67" s="27">
        <v>0</v>
      </c>
      <c r="H67" s="27">
        <f t="shared" si="5"/>
        <v>0</v>
      </c>
      <c r="I67" s="81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</row>
    <row r="68" spans="1:21" x14ac:dyDescent="0.3">
      <c r="A68" s="159"/>
      <c r="B68" s="49"/>
      <c r="C68" s="50"/>
      <c r="D68" s="178"/>
      <c r="E68" s="26"/>
      <c r="F68" s="26">
        <f t="shared" si="4"/>
        <v>0</v>
      </c>
      <c r="G68" s="27">
        <v>0</v>
      </c>
      <c r="H68" s="27">
        <f t="shared" si="5"/>
        <v>0</v>
      </c>
      <c r="I68" s="81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</row>
    <row r="69" spans="1:21" x14ac:dyDescent="0.3">
      <c r="A69" s="159"/>
      <c r="B69" s="49"/>
      <c r="C69" s="50"/>
      <c r="D69" s="178"/>
      <c r="E69" s="26"/>
      <c r="F69" s="26">
        <f>E69*A69</f>
        <v>0</v>
      </c>
      <c r="G69" s="27">
        <v>0</v>
      </c>
      <c r="H69" s="27">
        <f>G69*A69</f>
        <v>0</v>
      </c>
      <c r="I69" s="81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</row>
    <row r="70" spans="1:21" x14ac:dyDescent="0.3">
      <c r="A70" s="159"/>
      <c r="B70" s="49"/>
      <c r="C70" s="50"/>
      <c r="D70" s="178"/>
      <c r="E70" s="26"/>
      <c r="F70" s="26">
        <f t="shared" ref="F70:F78" si="6">E70*A70</f>
        <v>0</v>
      </c>
      <c r="G70" s="27">
        <v>0</v>
      </c>
      <c r="H70" s="27">
        <f t="shared" ref="H70:H78" si="7">G70*A70</f>
        <v>0</v>
      </c>
      <c r="I70" s="81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 spans="1:21" x14ac:dyDescent="0.3">
      <c r="A71" s="159"/>
      <c r="B71" s="49"/>
      <c r="C71" s="50"/>
      <c r="D71" s="178"/>
      <c r="E71" s="26"/>
      <c r="F71" s="26">
        <f t="shared" si="6"/>
        <v>0</v>
      </c>
      <c r="G71" s="27">
        <v>0</v>
      </c>
      <c r="H71" s="27">
        <f t="shared" si="7"/>
        <v>0</v>
      </c>
      <c r="I71" s="81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 spans="1:21" x14ac:dyDescent="0.3">
      <c r="A72" s="159"/>
      <c r="B72" s="49"/>
      <c r="C72" s="50"/>
      <c r="D72" s="178"/>
      <c r="E72" s="26"/>
      <c r="F72" s="26">
        <f t="shared" si="6"/>
        <v>0</v>
      </c>
      <c r="G72" s="27">
        <v>0</v>
      </c>
      <c r="H72" s="27">
        <f t="shared" si="7"/>
        <v>0</v>
      </c>
      <c r="I72" s="81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 spans="1:21" x14ac:dyDescent="0.3">
      <c r="A73" s="159"/>
      <c r="B73" s="49"/>
      <c r="C73" s="50"/>
      <c r="D73" s="178"/>
      <c r="E73" s="26"/>
      <c r="F73" s="26">
        <f t="shared" si="6"/>
        <v>0</v>
      </c>
      <c r="G73" s="27">
        <v>0</v>
      </c>
      <c r="H73" s="27">
        <f t="shared" si="7"/>
        <v>0</v>
      </c>
      <c r="I73" s="81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spans="1:21" x14ac:dyDescent="0.3">
      <c r="A74" s="159"/>
      <c r="B74" s="49"/>
      <c r="C74" s="50"/>
      <c r="D74" s="178"/>
      <c r="E74" s="26"/>
      <c r="F74" s="26">
        <f t="shared" si="6"/>
        <v>0</v>
      </c>
      <c r="G74" s="27">
        <v>0</v>
      </c>
      <c r="H74" s="27">
        <f t="shared" si="7"/>
        <v>0</v>
      </c>
      <c r="I74" s="81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 spans="1:21" x14ac:dyDescent="0.3">
      <c r="A75" s="159"/>
      <c r="B75" s="49"/>
      <c r="C75" s="50"/>
      <c r="D75" s="178"/>
      <c r="E75" s="26"/>
      <c r="F75" s="26">
        <f t="shared" si="6"/>
        <v>0</v>
      </c>
      <c r="G75" s="27">
        <v>0</v>
      </c>
      <c r="H75" s="27">
        <f t="shared" si="7"/>
        <v>0</v>
      </c>
      <c r="I75" s="81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</row>
    <row r="76" spans="1:21" x14ac:dyDescent="0.3">
      <c r="A76" s="159"/>
      <c r="B76" s="49"/>
      <c r="C76" s="50"/>
      <c r="D76" s="178"/>
      <c r="E76" s="26"/>
      <c r="F76" s="26">
        <f t="shared" si="6"/>
        <v>0</v>
      </c>
      <c r="G76" s="27">
        <v>0</v>
      </c>
      <c r="H76" s="27">
        <f t="shared" si="7"/>
        <v>0</v>
      </c>
      <c r="I76" s="81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</row>
    <row r="77" spans="1:21" x14ac:dyDescent="0.3">
      <c r="A77" s="159"/>
      <c r="B77" s="49"/>
      <c r="C77" s="50"/>
      <c r="D77" s="178"/>
      <c r="E77" s="26"/>
      <c r="F77" s="26">
        <f t="shared" si="6"/>
        <v>0</v>
      </c>
      <c r="G77" s="27">
        <v>0</v>
      </c>
      <c r="H77" s="27">
        <f t="shared" si="7"/>
        <v>0</v>
      </c>
      <c r="I77" s="81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</row>
    <row r="78" spans="1:21" x14ac:dyDescent="0.3">
      <c r="A78" s="160"/>
      <c r="B78" s="49"/>
      <c r="C78" s="50"/>
      <c r="D78" s="178"/>
      <c r="E78" s="26"/>
      <c r="F78" s="26">
        <f t="shared" si="6"/>
        <v>0</v>
      </c>
      <c r="G78" s="27">
        <v>0</v>
      </c>
      <c r="H78" s="27">
        <f t="shared" si="7"/>
        <v>0</v>
      </c>
      <c r="I78" s="81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</row>
    <row r="79" spans="1:21" s="7" customFormat="1" ht="26.4" customHeight="1" x14ac:dyDescent="0.35">
      <c r="A79" s="161"/>
      <c r="B79" s="139"/>
      <c r="C79" s="93"/>
      <c r="D79" s="30"/>
      <c r="E79" s="31"/>
      <c r="F79" s="94">
        <f>SUM(F41:F78)</f>
        <v>0</v>
      </c>
      <c r="G79" s="143" t="s">
        <v>31</v>
      </c>
      <c r="H79" s="145">
        <f>SUM(H43:H78)</f>
        <v>0</v>
      </c>
      <c r="I79" s="81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</row>
    <row r="80" spans="1:21" ht="14.5" thickBot="1" x14ac:dyDescent="0.35">
      <c r="A80" s="162"/>
      <c r="B80" s="107"/>
      <c r="C80" s="115"/>
      <c r="D80" s="106"/>
      <c r="E80" s="107"/>
      <c r="F80" s="147"/>
      <c r="G80" s="109"/>
      <c r="H80" s="146"/>
      <c r="I80" s="81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</row>
    <row r="81" spans="1:21" s="79" customFormat="1" ht="21" customHeight="1" thickTop="1" thickBot="1" x14ac:dyDescent="0.35">
      <c r="A81" s="163" t="s">
        <v>65</v>
      </c>
      <c r="B81" s="125"/>
      <c r="C81" s="100"/>
      <c r="D81" s="98"/>
      <c r="E81" s="96"/>
      <c r="F81" s="95"/>
      <c r="G81" s="95"/>
      <c r="H81" s="95"/>
      <c r="I81" s="84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</row>
    <row r="82" spans="1:21" s="62" customFormat="1" ht="16" customHeight="1" thickTop="1" x14ac:dyDescent="0.3">
      <c r="A82" s="164" t="s">
        <v>0</v>
      </c>
      <c r="B82" s="76" t="s">
        <v>1</v>
      </c>
      <c r="C82" s="77" t="s">
        <v>2</v>
      </c>
      <c r="D82" s="99" t="s">
        <v>3</v>
      </c>
      <c r="E82" s="97" t="s">
        <v>5</v>
      </c>
      <c r="F82" s="78" t="s">
        <v>6</v>
      </c>
      <c r="G82" s="78" t="s">
        <v>73</v>
      </c>
      <c r="H82" s="78" t="s">
        <v>75</v>
      </c>
      <c r="I82" s="81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</row>
    <row r="83" spans="1:21" x14ac:dyDescent="0.3">
      <c r="A83" s="159"/>
      <c r="B83" s="49" t="s">
        <v>100</v>
      </c>
      <c r="C83" s="50" t="s">
        <v>101</v>
      </c>
      <c r="D83" s="178" t="s">
        <v>102</v>
      </c>
      <c r="E83" s="26">
        <v>4500</v>
      </c>
      <c r="F83" s="26">
        <f>E83*A83</f>
        <v>0</v>
      </c>
      <c r="G83" s="27">
        <v>5999</v>
      </c>
      <c r="H83" s="27">
        <f>G83*A83</f>
        <v>0</v>
      </c>
      <c r="I83" s="81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</row>
    <row r="84" spans="1:21" x14ac:dyDescent="0.3">
      <c r="A84" s="159"/>
      <c r="B84" s="49" t="s">
        <v>100</v>
      </c>
      <c r="C84" s="50" t="s">
        <v>103</v>
      </c>
      <c r="D84" s="178" t="s">
        <v>104</v>
      </c>
      <c r="E84" s="26">
        <v>7641</v>
      </c>
      <c r="F84" s="26">
        <f t="shared" ref="F84:F90" si="8">E84*A84</f>
        <v>0</v>
      </c>
      <c r="G84" s="27">
        <v>9411.99</v>
      </c>
      <c r="H84" s="27">
        <f t="shared" ref="H84:H90" si="9">G84*A84</f>
        <v>0</v>
      </c>
      <c r="I84" s="81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</row>
    <row r="85" spans="1:21" x14ac:dyDescent="0.3">
      <c r="A85" s="159"/>
      <c r="B85" s="49" t="s">
        <v>100</v>
      </c>
      <c r="C85" s="50" t="s">
        <v>105</v>
      </c>
      <c r="D85" s="178" t="s">
        <v>106</v>
      </c>
      <c r="E85" s="26">
        <v>11347.5</v>
      </c>
      <c r="F85" s="26">
        <f t="shared" si="8"/>
        <v>0</v>
      </c>
      <c r="G85" s="27">
        <v>14259.99</v>
      </c>
      <c r="H85" s="27">
        <f t="shared" si="9"/>
        <v>0</v>
      </c>
      <c r="I85" s="81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</row>
    <row r="86" spans="1:21" x14ac:dyDescent="0.3">
      <c r="A86" s="159"/>
      <c r="B86" s="49" t="s">
        <v>100</v>
      </c>
      <c r="C86" s="50" t="s">
        <v>107</v>
      </c>
      <c r="D86" s="178" t="s">
        <v>108</v>
      </c>
      <c r="E86" s="26"/>
      <c r="F86" s="26">
        <f t="shared" si="8"/>
        <v>0</v>
      </c>
      <c r="G86" s="27">
        <v>23822.99</v>
      </c>
      <c r="H86" s="27">
        <f t="shared" si="9"/>
        <v>0</v>
      </c>
      <c r="I86" s="81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</row>
    <row r="87" spans="1:21" x14ac:dyDescent="0.3">
      <c r="A87" s="159">
        <f>IF(A83,1,0)</f>
        <v>0</v>
      </c>
      <c r="B87" s="49" t="s">
        <v>100</v>
      </c>
      <c r="C87" s="50" t="s">
        <v>109</v>
      </c>
      <c r="D87" s="178" t="s">
        <v>110</v>
      </c>
      <c r="E87" s="26">
        <v>245</v>
      </c>
      <c r="F87" s="26">
        <f t="shared" si="8"/>
        <v>0</v>
      </c>
      <c r="G87" s="27">
        <v>322</v>
      </c>
      <c r="H87" s="27">
        <f t="shared" si="9"/>
        <v>0</v>
      </c>
      <c r="I87" s="81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</row>
    <row r="88" spans="1:21" x14ac:dyDescent="0.3">
      <c r="A88" s="159">
        <f t="shared" ref="A88:A90" si="10">IF(A84,1,0)</f>
        <v>0</v>
      </c>
      <c r="B88" s="49" t="s">
        <v>100</v>
      </c>
      <c r="C88" s="50" t="s">
        <v>111</v>
      </c>
      <c r="D88" s="178" t="s">
        <v>112</v>
      </c>
      <c r="E88" s="26">
        <v>245</v>
      </c>
      <c r="F88" s="26">
        <f t="shared" si="8"/>
        <v>0</v>
      </c>
      <c r="G88" s="27">
        <v>322</v>
      </c>
      <c r="H88" s="27">
        <f t="shared" si="9"/>
        <v>0</v>
      </c>
      <c r="I88" s="81" t="s">
        <v>113</v>
      </c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</row>
    <row r="89" spans="1:21" ht="25" x14ac:dyDescent="0.3">
      <c r="A89" s="159">
        <f t="shared" si="10"/>
        <v>0</v>
      </c>
      <c r="B89" s="49" t="s">
        <v>100</v>
      </c>
      <c r="C89" s="50" t="s">
        <v>114</v>
      </c>
      <c r="D89" s="178" t="s">
        <v>115</v>
      </c>
      <c r="E89" s="26">
        <v>245</v>
      </c>
      <c r="F89" s="26">
        <f t="shared" si="8"/>
        <v>0</v>
      </c>
      <c r="G89" s="27">
        <v>322</v>
      </c>
      <c r="H89" s="27">
        <f t="shared" si="9"/>
        <v>0</v>
      </c>
      <c r="I89" s="81" t="s">
        <v>113</v>
      </c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</row>
    <row r="90" spans="1:21" ht="25" x14ac:dyDescent="0.3">
      <c r="A90" s="159">
        <f t="shared" si="10"/>
        <v>0</v>
      </c>
      <c r="B90" s="49" t="s">
        <v>100</v>
      </c>
      <c r="C90" s="50" t="s">
        <v>116</v>
      </c>
      <c r="D90" s="178" t="s">
        <v>117</v>
      </c>
      <c r="E90" s="26">
        <v>245</v>
      </c>
      <c r="F90" s="26">
        <f t="shared" si="8"/>
        <v>0</v>
      </c>
      <c r="G90" s="27">
        <v>322</v>
      </c>
      <c r="H90" s="27">
        <f t="shared" si="9"/>
        <v>0</v>
      </c>
      <c r="I90" s="81" t="s">
        <v>113</v>
      </c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</row>
    <row r="91" spans="1:21" x14ac:dyDescent="0.3">
      <c r="A91" s="159"/>
      <c r="B91" s="49" t="s">
        <v>100</v>
      </c>
      <c r="C91" s="50" t="s">
        <v>118</v>
      </c>
      <c r="D91" s="178" t="s">
        <v>121</v>
      </c>
      <c r="E91" s="26">
        <v>136</v>
      </c>
      <c r="F91" s="26">
        <f>E91*A91</f>
        <v>0</v>
      </c>
      <c r="G91" s="27">
        <v>179</v>
      </c>
      <c r="H91" s="27">
        <f>G91*A91</f>
        <v>0</v>
      </c>
      <c r="I91" s="81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</row>
    <row r="92" spans="1:21" x14ac:dyDescent="0.3">
      <c r="A92" s="159"/>
      <c r="B92" s="49" t="s">
        <v>100</v>
      </c>
      <c r="C92" s="50" t="s">
        <v>119</v>
      </c>
      <c r="D92" s="178" t="s">
        <v>122</v>
      </c>
      <c r="E92" s="26"/>
      <c r="F92" s="26">
        <f t="shared" ref="F92:F97" si="11">E92*A92</f>
        <v>0</v>
      </c>
      <c r="G92" s="27">
        <v>0</v>
      </c>
      <c r="H92" s="27">
        <f t="shared" ref="H92:H97" si="12">G92*A92</f>
        <v>0</v>
      </c>
      <c r="I92" s="81" t="s">
        <v>120</v>
      </c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</row>
    <row r="93" spans="1:21" x14ac:dyDescent="0.3">
      <c r="A93" s="159"/>
      <c r="B93" s="49" t="s">
        <v>123</v>
      </c>
      <c r="C93" s="50" t="s">
        <v>123</v>
      </c>
      <c r="D93" s="178" t="s">
        <v>124</v>
      </c>
      <c r="E93" s="26"/>
      <c r="F93" s="26">
        <f t="shared" si="11"/>
        <v>0</v>
      </c>
      <c r="G93" s="27">
        <v>0</v>
      </c>
      <c r="H93" s="27">
        <f t="shared" si="12"/>
        <v>0</v>
      </c>
      <c r="I93" s="81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</row>
    <row r="94" spans="1:21" x14ac:dyDescent="0.3">
      <c r="A94" s="159">
        <f>IF(A83,1,0)</f>
        <v>0</v>
      </c>
      <c r="B94" s="49" t="s">
        <v>100</v>
      </c>
      <c r="C94" s="50" t="s">
        <v>125</v>
      </c>
      <c r="D94" s="178" t="s">
        <v>126</v>
      </c>
      <c r="E94" s="26"/>
      <c r="F94" s="26">
        <f t="shared" si="11"/>
        <v>0</v>
      </c>
      <c r="G94" s="27">
        <v>0</v>
      </c>
      <c r="H94" s="27">
        <f t="shared" si="12"/>
        <v>0</v>
      </c>
      <c r="I94" s="81" t="s">
        <v>127</v>
      </c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</row>
    <row r="95" spans="1:21" x14ac:dyDescent="0.3">
      <c r="A95" s="159">
        <f>IF(A84,1,0)</f>
        <v>0</v>
      </c>
      <c r="B95" s="49" t="s">
        <v>100</v>
      </c>
      <c r="C95" s="50" t="s">
        <v>128</v>
      </c>
      <c r="D95" s="178" t="s">
        <v>150</v>
      </c>
      <c r="E95" s="26"/>
      <c r="F95" s="26">
        <f t="shared" si="11"/>
        <v>0</v>
      </c>
      <c r="G95" s="27">
        <v>0</v>
      </c>
      <c r="H95" s="27">
        <f t="shared" si="12"/>
        <v>0</v>
      </c>
      <c r="I95" s="81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</row>
    <row r="96" spans="1:21" x14ac:dyDescent="0.3">
      <c r="A96" s="159">
        <f>IF(A85,1,0)</f>
        <v>0</v>
      </c>
      <c r="B96" s="49" t="s">
        <v>100</v>
      </c>
      <c r="C96" s="50" t="s">
        <v>129</v>
      </c>
      <c r="D96" s="178" t="s">
        <v>130</v>
      </c>
      <c r="E96" s="26">
        <v>151.24</v>
      </c>
      <c r="F96" s="26">
        <f t="shared" si="11"/>
        <v>0</v>
      </c>
      <c r="G96" s="27">
        <v>199</v>
      </c>
      <c r="H96" s="27">
        <f t="shared" si="12"/>
        <v>0</v>
      </c>
      <c r="I96" s="81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</row>
    <row r="97" spans="1:21" x14ac:dyDescent="0.3">
      <c r="A97" s="159"/>
      <c r="B97" s="49" t="s">
        <v>100</v>
      </c>
      <c r="C97" s="50" t="s">
        <v>131</v>
      </c>
      <c r="D97" s="178" t="s">
        <v>132</v>
      </c>
      <c r="E97" s="26">
        <v>151.24</v>
      </c>
      <c r="F97" s="26">
        <f t="shared" si="11"/>
        <v>0</v>
      </c>
      <c r="G97" s="27">
        <v>199</v>
      </c>
      <c r="H97" s="27">
        <f t="shared" si="12"/>
        <v>0</v>
      </c>
      <c r="I97" s="81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</row>
    <row r="98" spans="1:21" x14ac:dyDescent="0.3">
      <c r="A98" s="159"/>
      <c r="B98" s="49" t="s">
        <v>100</v>
      </c>
      <c r="C98" s="50" t="s">
        <v>144</v>
      </c>
      <c r="D98" s="178" t="s">
        <v>145</v>
      </c>
      <c r="E98" s="26"/>
      <c r="F98" s="26">
        <f>E98*A98</f>
        <v>0</v>
      </c>
      <c r="G98" s="27">
        <v>0</v>
      </c>
      <c r="H98" s="27">
        <f>G98*A98</f>
        <v>0</v>
      </c>
      <c r="I98" s="81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spans="1:21" x14ac:dyDescent="0.3">
      <c r="A99" s="159"/>
      <c r="B99" s="49" t="s">
        <v>100</v>
      </c>
      <c r="C99" s="50" t="s">
        <v>146</v>
      </c>
      <c r="D99" s="178" t="s">
        <v>147</v>
      </c>
      <c r="E99" s="26"/>
      <c r="F99" s="26">
        <f t="shared" ref="F99:F105" si="13">E99*A99</f>
        <v>0</v>
      </c>
      <c r="G99" s="27">
        <v>0</v>
      </c>
      <c r="H99" s="27">
        <f t="shared" ref="H99:H105" si="14">G99*A99</f>
        <v>0</v>
      </c>
      <c r="I99" s="81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</row>
    <row r="100" spans="1:21" x14ac:dyDescent="0.3">
      <c r="A100" s="159">
        <f>IF(A86,1,0)</f>
        <v>0</v>
      </c>
      <c r="B100" s="49" t="s">
        <v>100</v>
      </c>
      <c r="C100" s="50" t="s">
        <v>148</v>
      </c>
      <c r="D100" s="178" t="s">
        <v>149</v>
      </c>
      <c r="E100" s="26"/>
      <c r="F100" s="26">
        <f t="shared" si="13"/>
        <v>0</v>
      </c>
      <c r="G100" s="27">
        <v>0</v>
      </c>
      <c r="H100" s="27">
        <f t="shared" si="14"/>
        <v>0</v>
      </c>
      <c r="I100" s="81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</row>
    <row r="101" spans="1:21" x14ac:dyDescent="0.3">
      <c r="A101" s="159"/>
      <c r="B101" s="49"/>
      <c r="C101" s="50"/>
      <c r="D101" s="178"/>
      <c r="E101" s="26"/>
      <c r="F101" s="26">
        <f t="shared" si="13"/>
        <v>0</v>
      </c>
      <c r="G101" s="27">
        <v>0</v>
      </c>
      <c r="H101" s="27">
        <f t="shared" si="14"/>
        <v>0</v>
      </c>
      <c r="I101" s="81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</row>
    <row r="102" spans="1:21" x14ac:dyDescent="0.3">
      <c r="A102" s="159"/>
      <c r="B102" s="49"/>
      <c r="C102" s="50"/>
      <c r="D102" s="178"/>
      <c r="E102" s="26"/>
      <c r="F102" s="26">
        <f t="shared" si="13"/>
        <v>0</v>
      </c>
      <c r="G102" s="27">
        <v>0</v>
      </c>
      <c r="H102" s="27">
        <f t="shared" si="14"/>
        <v>0</v>
      </c>
      <c r="I102" s="81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</row>
    <row r="103" spans="1:21" x14ac:dyDescent="0.3">
      <c r="A103" s="159">
        <v>1</v>
      </c>
      <c r="B103" s="49" t="s">
        <v>100</v>
      </c>
      <c r="C103" s="50" t="s">
        <v>133</v>
      </c>
      <c r="D103" s="178" t="s">
        <v>134</v>
      </c>
      <c r="E103" s="26"/>
      <c r="F103" s="26">
        <f t="shared" si="13"/>
        <v>0</v>
      </c>
      <c r="G103" s="27">
        <v>0</v>
      </c>
      <c r="H103" s="27">
        <f t="shared" si="14"/>
        <v>0</v>
      </c>
      <c r="I103" s="81" t="s">
        <v>127</v>
      </c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</row>
    <row r="104" spans="1:21" x14ac:dyDescent="0.3">
      <c r="A104" s="159"/>
      <c r="B104" s="49"/>
      <c r="C104" s="50"/>
      <c r="D104" s="178"/>
      <c r="E104" s="26"/>
      <c r="F104" s="26">
        <f t="shared" si="13"/>
        <v>0</v>
      </c>
      <c r="G104" s="27">
        <v>0</v>
      </c>
      <c r="H104" s="27">
        <f t="shared" si="14"/>
        <v>0</v>
      </c>
      <c r="I104" s="81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</row>
    <row r="105" spans="1:21" x14ac:dyDescent="0.3">
      <c r="A105" s="159"/>
      <c r="B105" s="49"/>
      <c r="C105" s="50"/>
      <c r="D105" s="178"/>
      <c r="E105" s="26"/>
      <c r="F105" s="26">
        <f t="shared" si="13"/>
        <v>0</v>
      </c>
      <c r="G105" s="27">
        <v>0</v>
      </c>
      <c r="H105" s="27">
        <f t="shared" si="14"/>
        <v>0</v>
      </c>
      <c r="I105" s="81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</row>
    <row r="106" spans="1:21" x14ac:dyDescent="0.3">
      <c r="A106" s="159"/>
      <c r="B106" s="49" t="s">
        <v>135</v>
      </c>
      <c r="C106" s="50" t="s">
        <v>136</v>
      </c>
      <c r="D106" s="178" t="s">
        <v>137</v>
      </c>
      <c r="E106" s="26">
        <v>355</v>
      </c>
      <c r="F106" s="26">
        <f>E106*A106</f>
        <v>0</v>
      </c>
      <c r="G106" s="27">
        <v>470</v>
      </c>
      <c r="H106" s="27">
        <f>G106*A106</f>
        <v>0</v>
      </c>
      <c r="I106" s="81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</row>
    <row r="107" spans="1:21" x14ac:dyDescent="0.3">
      <c r="A107" s="159"/>
      <c r="B107" s="49" t="s">
        <v>135</v>
      </c>
      <c r="C107" s="50" t="s">
        <v>140</v>
      </c>
      <c r="D107" s="178" t="s">
        <v>141</v>
      </c>
      <c r="E107" s="26">
        <v>1100</v>
      </c>
      <c r="F107" s="26">
        <f t="shared" ref="F107:F114" si="15">E107*A107</f>
        <v>0</v>
      </c>
      <c r="G107" s="27">
        <v>1490</v>
      </c>
      <c r="H107" s="27">
        <f t="shared" ref="H107:H114" si="16">G107*A107</f>
        <v>0</v>
      </c>
      <c r="I107" s="81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</row>
    <row r="108" spans="1:21" x14ac:dyDescent="0.3">
      <c r="A108" s="159"/>
      <c r="B108" s="49" t="s">
        <v>135</v>
      </c>
      <c r="C108" s="50" t="s">
        <v>138</v>
      </c>
      <c r="D108" s="178" t="s">
        <v>139</v>
      </c>
      <c r="E108" s="26">
        <v>355</v>
      </c>
      <c r="F108" s="26">
        <f t="shared" si="15"/>
        <v>0</v>
      </c>
      <c r="G108" s="27">
        <v>470</v>
      </c>
      <c r="H108" s="27">
        <f t="shared" si="16"/>
        <v>0</v>
      </c>
      <c r="I108" s="81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</row>
    <row r="109" spans="1:21" x14ac:dyDescent="0.3">
      <c r="A109" s="159"/>
      <c r="B109" s="49" t="s">
        <v>135</v>
      </c>
      <c r="C109" s="50" t="s">
        <v>142</v>
      </c>
      <c r="D109" s="178" t="s">
        <v>143</v>
      </c>
      <c r="E109" s="26">
        <v>35</v>
      </c>
      <c r="F109" s="26">
        <f t="shared" si="15"/>
        <v>0</v>
      </c>
      <c r="G109" s="27">
        <v>50</v>
      </c>
      <c r="H109" s="27">
        <f t="shared" si="16"/>
        <v>0</v>
      </c>
      <c r="I109" s="81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</row>
    <row r="110" spans="1:21" ht="37.5" x14ac:dyDescent="0.3">
      <c r="A110" s="159"/>
      <c r="B110" s="49" t="s">
        <v>135</v>
      </c>
      <c r="C110" s="50" t="s">
        <v>201</v>
      </c>
      <c r="D110" s="178" t="s">
        <v>202</v>
      </c>
      <c r="E110" s="26"/>
      <c r="F110" s="26">
        <f t="shared" si="15"/>
        <v>0</v>
      </c>
      <c r="G110" s="27">
        <v>3390</v>
      </c>
      <c r="H110" s="27">
        <f t="shared" si="16"/>
        <v>0</v>
      </c>
      <c r="I110" s="81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</row>
    <row r="111" spans="1:21" x14ac:dyDescent="0.3">
      <c r="A111" s="159"/>
      <c r="B111" s="49"/>
      <c r="C111" s="50"/>
      <c r="D111" s="178"/>
      <c r="E111" s="26"/>
      <c r="F111" s="26">
        <f t="shared" si="15"/>
        <v>0</v>
      </c>
      <c r="G111" s="27">
        <v>0</v>
      </c>
      <c r="H111" s="27">
        <f t="shared" si="16"/>
        <v>0</v>
      </c>
      <c r="I111" s="81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</row>
    <row r="112" spans="1:21" x14ac:dyDescent="0.3">
      <c r="A112" s="159"/>
      <c r="B112" s="49"/>
      <c r="C112" s="50"/>
      <c r="D112" s="178"/>
      <c r="E112" s="26"/>
      <c r="F112" s="26">
        <f t="shared" si="15"/>
        <v>0</v>
      </c>
      <c r="G112" s="27">
        <v>0</v>
      </c>
      <c r="H112" s="27">
        <f t="shared" si="16"/>
        <v>0</v>
      </c>
      <c r="I112" s="81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</row>
    <row r="113" spans="1:21" x14ac:dyDescent="0.3">
      <c r="A113" s="159"/>
      <c r="B113" s="49"/>
      <c r="C113" s="50"/>
      <c r="D113" s="178"/>
      <c r="E113" s="26"/>
      <c r="F113" s="26">
        <f t="shared" si="15"/>
        <v>0</v>
      </c>
      <c r="G113" s="27">
        <v>0</v>
      </c>
      <c r="H113" s="27">
        <f t="shared" si="16"/>
        <v>0</v>
      </c>
      <c r="I113" s="81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</row>
    <row r="114" spans="1:21" x14ac:dyDescent="0.3">
      <c r="A114" s="159"/>
      <c r="B114" s="49"/>
      <c r="C114" s="50"/>
      <c r="D114" s="178"/>
      <c r="E114" s="26"/>
      <c r="F114" s="26">
        <f t="shared" si="15"/>
        <v>0</v>
      </c>
      <c r="G114" s="27">
        <v>0</v>
      </c>
      <c r="H114" s="27">
        <f t="shared" si="16"/>
        <v>0</v>
      </c>
      <c r="I114" s="81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</row>
    <row r="115" spans="1:21" s="7" customFormat="1" ht="26.4" customHeight="1" x14ac:dyDescent="0.35">
      <c r="A115" s="165"/>
      <c r="B115" s="28"/>
      <c r="C115" s="51"/>
      <c r="D115" s="51"/>
      <c r="E115" s="52"/>
      <c r="F115" s="47">
        <f>SUM(F79:F114)</f>
        <v>0</v>
      </c>
      <c r="G115" s="143" t="s">
        <v>31</v>
      </c>
      <c r="H115" s="48">
        <f>SUM(H83:H114)</f>
        <v>0</v>
      </c>
      <c r="I115" s="81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</row>
    <row r="116" spans="1:21" ht="14.5" thickBot="1" x14ac:dyDescent="0.35">
      <c r="A116" s="162"/>
      <c r="B116" s="107"/>
      <c r="C116" s="115"/>
      <c r="D116" s="106"/>
      <c r="E116" s="107"/>
      <c r="F116" s="116"/>
      <c r="G116" s="109"/>
      <c r="H116" s="117"/>
      <c r="I116" s="81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</row>
    <row r="117" spans="1:21" s="79" customFormat="1" ht="21" customHeight="1" thickTop="1" thickBot="1" x14ac:dyDescent="0.35">
      <c r="A117" s="157" t="s">
        <v>64</v>
      </c>
      <c r="B117" s="120"/>
      <c r="C117" s="119"/>
      <c r="D117" s="118"/>
      <c r="E117" s="92"/>
      <c r="F117" s="92"/>
      <c r="G117" s="92"/>
      <c r="H117" s="95"/>
      <c r="I117" s="84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</row>
    <row r="118" spans="1:21" s="62" customFormat="1" ht="16" customHeight="1" thickTop="1" x14ac:dyDescent="0.3">
      <c r="A118" s="158" t="s">
        <v>0</v>
      </c>
      <c r="B118" s="99" t="s">
        <v>1</v>
      </c>
      <c r="C118" s="113" t="s">
        <v>2</v>
      </c>
      <c r="D118" s="99" t="s">
        <v>3</v>
      </c>
      <c r="E118" s="97" t="s">
        <v>5</v>
      </c>
      <c r="F118" s="97" t="s">
        <v>6</v>
      </c>
      <c r="G118" s="97" t="s">
        <v>73</v>
      </c>
      <c r="H118" s="78" t="s">
        <v>75</v>
      </c>
      <c r="I118" s="81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</row>
    <row r="119" spans="1:21" ht="25" x14ac:dyDescent="0.3">
      <c r="A119" s="159"/>
      <c r="B119" s="49" t="s">
        <v>100</v>
      </c>
      <c r="C119" s="50" t="s">
        <v>152</v>
      </c>
      <c r="D119" s="178" t="s">
        <v>151</v>
      </c>
      <c r="E119" s="26">
        <v>355</v>
      </c>
      <c r="F119" s="26">
        <f>E119*A119</f>
        <v>0</v>
      </c>
      <c r="G119" s="27">
        <v>468</v>
      </c>
      <c r="H119" s="27">
        <f>G119*A119</f>
        <v>0</v>
      </c>
      <c r="I119" s="81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</row>
    <row r="120" spans="1:21" ht="37.5" x14ac:dyDescent="0.3">
      <c r="A120" s="159"/>
      <c r="B120" s="49" t="s">
        <v>100</v>
      </c>
      <c r="C120" s="50" t="s">
        <v>153</v>
      </c>
      <c r="D120" s="178" t="s">
        <v>154</v>
      </c>
      <c r="E120" s="26"/>
      <c r="F120" s="26">
        <f t="shared" ref="F120:F126" si="17">E120*A120</f>
        <v>0</v>
      </c>
      <c r="G120" s="27">
        <v>24.99</v>
      </c>
      <c r="H120" s="27">
        <f t="shared" ref="H120:H126" si="18">G120*A120</f>
        <v>0</v>
      </c>
      <c r="I120" s="81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</row>
    <row r="121" spans="1:21" ht="25" x14ac:dyDescent="0.3">
      <c r="A121" s="159"/>
      <c r="B121" s="49" t="s">
        <v>100</v>
      </c>
      <c r="C121" s="50" t="s">
        <v>155</v>
      </c>
      <c r="D121" s="178" t="s">
        <v>158</v>
      </c>
      <c r="E121" s="26">
        <v>355</v>
      </c>
      <c r="F121" s="26">
        <f t="shared" si="17"/>
        <v>0</v>
      </c>
      <c r="G121" s="27">
        <v>0</v>
      </c>
      <c r="H121" s="27">
        <f t="shared" si="18"/>
        <v>0</v>
      </c>
      <c r="I121" s="81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</row>
    <row r="122" spans="1:21" ht="25" x14ac:dyDescent="0.3">
      <c r="A122" s="159"/>
      <c r="B122" s="49" t="s">
        <v>100</v>
      </c>
      <c r="C122" s="50" t="s">
        <v>156</v>
      </c>
      <c r="D122" s="178" t="s">
        <v>157</v>
      </c>
      <c r="E122" s="26"/>
      <c r="F122" s="26">
        <f t="shared" si="17"/>
        <v>0</v>
      </c>
      <c r="G122" s="27">
        <v>24.99</v>
      </c>
      <c r="H122" s="27">
        <f t="shared" si="18"/>
        <v>0</v>
      </c>
      <c r="I122" s="81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</row>
    <row r="123" spans="1:21" x14ac:dyDescent="0.3">
      <c r="A123" s="159"/>
      <c r="B123" s="49"/>
      <c r="C123" s="50"/>
      <c r="D123" s="178"/>
      <c r="E123" s="26"/>
      <c r="F123" s="26">
        <f t="shared" si="17"/>
        <v>0</v>
      </c>
      <c r="G123" s="27">
        <v>0</v>
      </c>
      <c r="H123" s="27">
        <f t="shared" si="18"/>
        <v>0</v>
      </c>
      <c r="I123" s="81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</row>
    <row r="124" spans="1:21" x14ac:dyDescent="0.3">
      <c r="A124" s="159"/>
      <c r="B124" s="49"/>
      <c r="C124" s="50"/>
      <c r="D124" s="178"/>
      <c r="E124" s="26"/>
      <c r="F124" s="26">
        <f t="shared" si="17"/>
        <v>0</v>
      </c>
      <c r="G124" s="27">
        <v>0</v>
      </c>
      <c r="H124" s="27">
        <f t="shared" si="18"/>
        <v>0</v>
      </c>
      <c r="I124" s="81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</row>
    <row r="125" spans="1:21" x14ac:dyDescent="0.3">
      <c r="A125" s="159"/>
      <c r="B125" s="49"/>
      <c r="C125" s="50"/>
      <c r="D125" s="178"/>
      <c r="E125" s="26"/>
      <c r="F125" s="26">
        <f t="shared" si="17"/>
        <v>0</v>
      </c>
      <c r="G125" s="27">
        <v>0</v>
      </c>
      <c r="H125" s="27">
        <f t="shared" si="18"/>
        <v>0</v>
      </c>
      <c r="I125" s="81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</row>
    <row r="126" spans="1:21" x14ac:dyDescent="0.3">
      <c r="A126" s="159"/>
      <c r="B126" s="49" t="s">
        <v>135</v>
      </c>
      <c r="C126" s="50" t="s">
        <v>159</v>
      </c>
      <c r="D126" s="178" t="s">
        <v>160</v>
      </c>
      <c r="E126" s="26">
        <v>350</v>
      </c>
      <c r="F126" s="26">
        <f t="shared" si="17"/>
        <v>0</v>
      </c>
      <c r="G126" s="27">
        <v>500</v>
      </c>
      <c r="H126" s="27">
        <f t="shared" si="18"/>
        <v>0</v>
      </c>
      <c r="I126" s="81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</row>
    <row r="127" spans="1:21" x14ac:dyDescent="0.3">
      <c r="A127" s="159"/>
      <c r="B127" s="49" t="s">
        <v>135</v>
      </c>
      <c r="C127" s="50" t="s">
        <v>161</v>
      </c>
      <c r="D127" s="178" t="s">
        <v>162</v>
      </c>
      <c r="E127" s="26">
        <v>350</v>
      </c>
      <c r="F127" s="26">
        <f>E127*A127</f>
        <v>0</v>
      </c>
      <c r="G127" s="27">
        <v>490</v>
      </c>
      <c r="H127" s="27">
        <f>G127*A127</f>
        <v>0</v>
      </c>
      <c r="I127" s="81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</row>
    <row r="128" spans="1:21" x14ac:dyDescent="0.3">
      <c r="A128" s="159"/>
      <c r="B128" s="49" t="s">
        <v>135</v>
      </c>
      <c r="C128" s="50" t="s">
        <v>163</v>
      </c>
      <c r="D128" s="178" t="s">
        <v>164</v>
      </c>
      <c r="E128" s="26"/>
      <c r="F128" s="26">
        <f t="shared" ref="F128:F133" si="19">E128*A128</f>
        <v>0</v>
      </c>
      <c r="G128" s="27">
        <v>690</v>
      </c>
      <c r="H128" s="27">
        <f t="shared" ref="H128:H133" si="20">G128*A128</f>
        <v>0</v>
      </c>
      <c r="I128" s="81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</row>
    <row r="129" spans="1:21" x14ac:dyDescent="0.3">
      <c r="A129" s="159">
        <f>IF(A127,1,0)</f>
        <v>0</v>
      </c>
      <c r="B129" s="49" t="s">
        <v>135</v>
      </c>
      <c r="C129" s="50" t="s">
        <v>142</v>
      </c>
      <c r="D129" s="178" t="s">
        <v>143</v>
      </c>
      <c r="E129" s="26">
        <v>35</v>
      </c>
      <c r="F129" s="26">
        <f t="shared" si="19"/>
        <v>0</v>
      </c>
      <c r="G129" s="27">
        <v>50</v>
      </c>
      <c r="H129" s="27">
        <f t="shared" si="20"/>
        <v>0</v>
      </c>
      <c r="I129" s="81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</row>
    <row r="130" spans="1:21" x14ac:dyDescent="0.3">
      <c r="A130" s="159">
        <f>IF(A128,1,0)</f>
        <v>0</v>
      </c>
      <c r="B130" s="49" t="s">
        <v>135</v>
      </c>
      <c r="C130" s="50" t="s">
        <v>165</v>
      </c>
      <c r="D130" s="178" t="s">
        <v>166</v>
      </c>
      <c r="E130" s="26"/>
      <c r="F130" s="26">
        <f t="shared" si="19"/>
        <v>0</v>
      </c>
      <c r="G130" s="27">
        <v>130</v>
      </c>
      <c r="H130" s="27">
        <f t="shared" si="20"/>
        <v>0</v>
      </c>
      <c r="I130" s="81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</row>
    <row r="131" spans="1:21" x14ac:dyDescent="0.3">
      <c r="A131" s="159"/>
      <c r="B131" s="49"/>
      <c r="C131" s="50"/>
      <c r="D131" s="178"/>
      <c r="E131" s="26"/>
      <c r="F131" s="26">
        <f t="shared" si="19"/>
        <v>0</v>
      </c>
      <c r="G131" s="27">
        <v>0</v>
      </c>
      <c r="H131" s="27">
        <f t="shared" si="20"/>
        <v>0</v>
      </c>
      <c r="I131" s="81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</row>
    <row r="132" spans="1:21" x14ac:dyDescent="0.3">
      <c r="A132" s="159"/>
      <c r="B132" s="49"/>
      <c r="C132" s="50"/>
      <c r="D132" s="178"/>
      <c r="E132" s="26"/>
      <c r="F132" s="26">
        <f t="shared" si="19"/>
        <v>0</v>
      </c>
      <c r="G132" s="27">
        <v>0</v>
      </c>
      <c r="H132" s="27">
        <f t="shared" si="20"/>
        <v>0</v>
      </c>
      <c r="I132" s="81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</row>
    <row r="133" spans="1:21" x14ac:dyDescent="0.3">
      <c r="A133" s="159"/>
      <c r="B133" s="49"/>
      <c r="C133" s="50"/>
      <c r="D133" s="178"/>
      <c r="E133" s="26"/>
      <c r="F133" s="26">
        <f t="shared" si="19"/>
        <v>0</v>
      </c>
      <c r="G133" s="27">
        <v>0</v>
      </c>
      <c r="H133" s="27">
        <f t="shared" si="20"/>
        <v>0</v>
      </c>
      <c r="I133" s="81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</row>
    <row r="134" spans="1:21" x14ac:dyDescent="0.3">
      <c r="A134" s="159"/>
      <c r="B134" s="49"/>
      <c r="C134" s="50"/>
      <c r="D134" s="178"/>
      <c r="E134" s="26"/>
      <c r="F134" s="26">
        <f>E134*A134</f>
        <v>0</v>
      </c>
      <c r="G134" s="27">
        <v>0</v>
      </c>
      <c r="H134" s="27">
        <f>G134*A134</f>
        <v>0</v>
      </c>
      <c r="I134" s="81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</row>
    <row r="135" spans="1:21" x14ac:dyDescent="0.3">
      <c r="A135" s="159"/>
      <c r="B135" s="49"/>
      <c r="C135" s="50"/>
      <c r="D135" s="178"/>
      <c r="E135" s="26"/>
      <c r="F135" s="26">
        <f t="shared" ref="F135:F141" si="21">E135*A135</f>
        <v>0</v>
      </c>
      <c r="G135" s="27">
        <v>0</v>
      </c>
      <c r="H135" s="27">
        <f t="shared" ref="H135:H141" si="22">G135*A135</f>
        <v>0</v>
      </c>
      <c r="I135" s="81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</row>
    <row r="136" spans="1:21" x14ac:dyDescent="0.3">
      <c r="A136" s="159"/>
      <c r="B136" s="49"/>
      <c r="C136" s="50"/>
      <c r="D136" s="178"/>
      <c r="E136" s="26"/>
      <c r="F136" s="26">
        <f t="shared" si="21"/>
        <v>0</v>
      </c>
      <c r="G136" s="27">
        <v>0</v>
      </c>
      <c r="H136" s="27">
        <f t="shared" si="22"/>
        <v>0</v>
      </c>
      <c r="I136" s="81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</row>
    <row r="137" spans="1:21" x14ac:dyDescent="0.3">
      <c r="A137" s="159"/>
      <c r="B137" s="49"/>
      <c r="C137" s="50"/>
      <c r="D137" s="178"/>
      <c r="E137" s="26"/>
      <c r="F137" s="26">
        <f t="shared" si="21"/>
        <v>0</v>
      </c>
      <c r="G137" s="27">
        <v>0</v>
      </c>
      <c r="H137" s="27">
        <f t="shared" si="22"/>
        <v>0</v>
      </c>
      <c r="I137" s="81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</row>
    <row r="138" spans="1:21" x14ac:dyDescent="0.3">
      <c r="A138" s="159"/>
      <c r="B138" s="49"/>
      <c r="C138" s="50"/>
      <c r="D138" s="178"/>
      <c r="E138" s="26"/>
      <c r="F138" s="26">
        <f t="shared" si="21"/>
        <v>0</v>
      </c>
      <c r="G138" s="27">
        <v>0</v>
      </c>
      <c r="H138" s="27">
        <f t="shared" si="22"/>
        <v>0</v>
      </c>
      <c r="I138" s="81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</row>
    <row r="139" spans="1:21" x14ac:dyDescent="0.3">
      <c r="A139" s="159"/>
      <c r="B139" s="49"/>
      <c r="C139" s="50"/>
      <c r="D139" s="178"/>
      <c r="E139" s="26"/>
      <c r="F139" s="26">
        <f t="shared" si="21"/>
        <v>0</v>
      </c>
      <c r="G139" s="27">
        <v>0</v>
      </c>
      <c r="H139" s="27">
        <f t="shared" si="22"/>
        <v>0</v>
      </c>
      <c r="I139" s="81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</row>
    <row r="140" spans="1:21" x14ac:dyDescent="0.3">
      <c r="A140" s="159"/>
      <c r="B140" s="49"/>
      <c r="C140" s="50"/>
      <c r="D140" s="178"/>
      <c r="E140" s="26"/>
      <c r="F140" s="26">
        <f t="shared" si="21"/>
        <v>0</v>
      </c>
      <c r="G140" s="27">
        <v>0</v>
      </c>
      <c r="H140" s="27">
        <f t="shared" si="22"/>
        <v>0</v>
      </c>
      <c r="I140" s="81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</row>
    <row r="141" spans="1:21" x14ac:dyDescent="0.3">
      <c r="A141" s="159"/>
      <c r="B141" s="49"/>
      <c r="C141" s="50"/>
      <c r="D141" s="178"/>
      <c r="E141" s="26"/>
      <c r="F141" s="26">
        <f t="shared" si="21"/>
        <v>0</v>
      </c>
      <c r="G141" s="27">
        <v>0</v>
      </c>
      <c r="H141" s="27">
        <f t="shared" si="22"/>
        <v>0</v>
      </c>
      <c r="I141" s="81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</row>
    <row r="142" spans="1:21" x14ac:dyDescent="0.3">
      <c r="A142" s="159"/>
      <c r="B142" s="49"/>
      <c r="C142" s="50"/>
      <c r="D142" s="178"/>
      <c r="E142" s="26"/>
      <c r="F142" s="26">
        <f>E142*A142</f>
        <v>0</v>
      </c>
      <c r="G142" s="27">
        <v>0</v>
      </c>
      <c r="H142" s="27">
        <f>G142*A142</f>
        <v>0</v>
      </c>
      <c r="I142" s="81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</row>
    <row r="143" spans="1:21" x14ac:dyDescent="0.3">
      <c r="A143" s="159"/>
      <c r="B143" s="49"/>
      <c r="C143" s="50"/>
      <c r="D143" s="178"/>
      <c r="E143" s="26"/>
      <c r="F143" s="26">
        <f t="shared" ref="F143:F150" si="23">E143*A143</f>
        <v>0</v>
      </c>
      <c r="G143" s="27">
        <v>0</v>
      </c>
      <c r="H143" s="27">
        <f t="shared" ref="H143:H150" si="24">G143*A143</f>
        <v>0</v>
      </c>
      <c r="I143" s="81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</row>
    <row r="144" spans="1:21" x14ac:dyDescent="0.3">
      <c r="A144" s="159"/>
      <c r="B144" s="49"/>
      <c r="C144" s="50"/>
      <c r="D144" s="178"/>
      <c r="E144" s="26"/>
      <c r="F144" s="26">
        <f t="shared" si="23"/>
        <v>0</v>
      </c>
      <c r="G144" s="27">
        <v>0</v>
      </c>
      <c r="H144" s="27">
        <f t="shared" si="24"/>
        <v>0</v>
      </c>
      <c r="I144" s="81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</row>
    <row r="145" spans="1:21" x14ac:dyDescent="0.3">
      <c r="A145" s="159"/>
      <c r="B145" s="49"/>
      <c r="C145" s="50"/>
      <c r="D145" s="178"/>
      <c r="E145" s="26"/>
      <c r="F145" s="26">
        <f t="shared" si="23"/>
        <v>0</v>
      </c>
      <c r="G145" s="27">
        <v>0</v>
      </c>
      <c r="H145" s="27">
        <f t="shared" si="24"/>
        <v>0</v>
      </c>
      <c r="I145" s="81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</row>
    <row r="146" spans="1:21" x14ac:dyDescent="0.3">
      <c r="A146" s="159"/>
      <c r="B146" s="49"/>
      <c r="C146" s="50"/>
      <c r="D146" s="178"/>
      <c r="E146" s="26"/>
      <c r="F146" s="26">
        <f t="shared" si="23"/>
        <v>0</v>
      </c>
      <c r="G146" s="27">
        <v>0</v>
      </c>
      <c r="H146" s="27">
        <f t="shared" si="24"/>
        <v>0</v>
      </c>
      <c r="I146" s="81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</row>
    <row r="147" spans="1:21" x14ac:dyDescent="0.3">
      <c r="A147" s="159"/>
      <c r="B147" s="49"/>
      <c r="C147" s="50"/>
      <c r="D147" s="178"/>
      <c r="E147" s="26"/>
      <c r="F147" s="26">
        <f t="shared" si="23"/>
        <v>0</v>
      </c>
      <c r="G147" s="27">
        <v>0</v>
      </c>
      <c r="H147" s="27">
        <f t="shared" si="24"/>
        <v>0</v>
      </c>
      <c r="I147" s="81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</row>
    <row r="148" spans="1:21" x14ac:dyDescent="0.3">
      <c r="A148" s="159"/>
      <c r="B148" s="49"/>
      <c r="C148" s="50"/>
      <c r="D148" s="178"/>
      <c r="E148" s="26"/>
      <c r="F148" s="26">
        <f t="shared" si="23"/>
        <v>0</v>
      </c>
      <c r="G148" s="27">
        <v>0</v>
      </c>
      <c r="H148" s="27">
        <f t="shared" si="24"/>
        <v>0</v>
      </c>
      <c r="I148" s="81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</row>
    <row r="149" spans="1:21" x14ac:dyDescent="0.3">
      <c r="A149" s="159"/>
      <c r="B149" s="49"/>
      <c r="C149" s="50"/>
      <c r="D149" s="178"/>
      <c r="E149" s="26"/>
      <c r="F149" s="26">
        <f t="shared" si="23"/>
        <v>0</v>
      </c>
      <c r="G149" s="27">
        <v>0</v>
      </c>
      <c r="H149" s="27">
        <f t="shared" si="24"/>
        <v>0</v>
      </c>
      <c r="I149" s="81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</row>
    <row r="150" spans="1:21" x14ac:dyDescent="0.3">
      <c r="A150" s="159"/>
      <c r="B150" s="49"/>
      <c r="C150" s="141"/>
      <c r="D150" s="179"/>
      <c r="E150" s="26"/>
      <c r="F150" s="26">
        <f t="shared" si="23"/>
        <v>0</v>
      </c>
      <c r="G150" s="27">
        <v>0</v>
      </c>
      <c r="H150" s="27">
        <f t="shared" si="24"/>
        <v>0</v>
      </c>
      <c r="I150" s="81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</row>
    <row r="151" spans="1:21" s="7" customFormat="1" ht="26.4" customHeight="1" x14ac:dyDescent="0.35">
      <c r="A151" s="165"/>
      <c r="B151" s="28"/>
      <c r="C151" s="142"/>
      <c r="D151" s="142"/>
      <c r="E151" s="52"/>
      <c r="F151" s="94">
        <f>SUM(F81:F150)</f>
        <v>0</v>
      </c>
      <c r="G151" s="143" t="s">
        <v>31</v>
      </c>
      <c r="H151" s="144">
        <f>SUM(H119:H150)</f>
        <v>0</v>
      </c>
      <c r="I151" s="81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</row>
    <row r="152" spans="1:21" ht="14.5" thickBot="1" x14ac:dyDescent="0.35">
      <c r="A152" s="162"/>
      <c r="B152" s="107"/>
      <c r="C152" s="115"/>
      <c r="D152" s="106"/>
      <c r="E152" s="107"/>
      <c r="F152" s="116"/>
      <c r="G152" s="109"/>
      <c r="H152" s="117"/>
      <c r="I152" s="81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</row>
    <row r="153" spans="1:21" s="79" customFormat="1" ht="21" customHeight="1" thickTop="1" thickBot="1" x14ac:dyDescent="0.35">
      <c r="A153" s="157" t="s">
        <v>66</v>
      </c>
      <c r="B153" s="120"/>
      <c r="C153" s="119"/>
      <c r="D153" s="118"/>
      <c r="E153" s="92"/>
      <c r="F153" s="92"/>
      <c r="G153" s="92"/>
      <c r="H153" s="95"/>
      <c r="I153" s="84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</row>
    <row r="154" spans="1:21" s="62" customFormat="1" ht="16" customHeight="1" thickTop="1" x14ac:dyDescent="0.3">
      <c r="A154" s="158" t="s">
        <v>0</v>
      </c>
      <c r="B154" s="99" t="s">
        <v>1</v>
      </c>
      <c r="C154" s="113" t="s">
        <v>2</v>
      </c>
      <c r="D154" s="99" t="s">
        <v>3</v>
      </c>
      <c r="E154" s="97" t="s">
        <v>5</v>
      </c>
      <c r="F154" s="97" t="s">
        <v>6</v>
      </c>
      <c r="G154" s="97" t="s">
        <v>73</v>
      </c>
      <c r="H154" s="78" t="s">
        <v>75</v>
      </c>
      <c r="I154" s="81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</row>
    <row r="155" spans="1:21" x14ac:dyDescent="0.3">
      <c r="A155" s="159">
        <v>1</v>
      </c>
      <c r="B155" s="49" t="s">
        <v>100</v>
      </c>
      <c r="C155" s="50" t="s">
        <v>167</v>
      </c>
      <c r="D155" s="178" t="s">
        <v>168</v>
      </c>
      <c r="E155" s="26"/>
      <c r="F155" s="26">
        <f>E155*A155</f>
        <v>0</v>
      </c>
      <c r="G155" s="27">
        <v>0</v>
      </c>
      <c r="H155" s="27">
        <f>G155*A155</f>
        <v>0</v>
      </c>
      <c r="I155" s="81" t="s">
        <v>169</v>
      </c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</row>
    <row r="156" spans="1:21" x14ac:dyDescent="0.3">
      <c r="A156" s="159">
        <v>1</v>
      </c>
      <c r="B156" s="49" t="s">
        <v>100</v>
      </c>
      <c r="C156" s="50" t="s">
        <v>170</v>
      </c>
      <c r="D156" s="178" t="s">
        <v>171</v>
      </c>
      <c r="E156" s="26"/>
      <c r="F156" s="26">
        <f t="shared" ref="F156:F162" si="25">E156*A156</f>
        <v>0</v>
      </c>
      <c r="G156" s="27">
        <v>0</v>
      </c>
      <c r="H156" s="27">
        <f t="shared" ref="H156:H162" si="26">G156*A156</f>
        <v>0</v>
      </c>
      <c r="I156" s="81" t="s">
        <v>169</v>
      </c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</row>
    <row r="157" spans="1:21" x14ac:dyDescent="0.3">
      <c r="A157" s="159"/>
      <c r="B157" s="49"/>
      <c r="C157" s="50"/>
      <c r="D157" s="178"/>
      <c r="E157" s="26"/>
      <c r="F157" s="26">
        <f t="shared" si="25"/>
        <v>0</v>
      </c>
      <c r="G157" s="27">
        <v>0</v>
      </c>
      <c r="H157" s="27">
        <f t="shared" si="26"/>
        <v>0</v>
      </c>
      <c r="I157" s="81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</row>
    <row r="158" spans="1:21" x14ac:dyDescent="0.3">
      <c r="A158" s="159"/>
      <c r="B158" s="49"/>
      <c r="C158" s="50"/>
      <c r="D158" s="178"/>
      <c r="E158" s="26"/>
      <c r="F158" s="26">
        <f t="shared" si="25"/>
        <v>0</v>
      </c>
      <c r="G158" s="27">
        <v>0</v>
      </c>
      <c r="H158" s="27">
        <f t="shared" si="26"/>
        <v>0</v>
      </c>
      <c r="I158" s="81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</row>
    <row r="159" spans="1:21" x14ac:dyDescent="0.3">
      <c r="A159" s="159">
        <f>IF(A164,1,0)</f>
        <v>0</v>
      </c>
      <c r="B159" s="49" t="s">
        <v>172</v>
      </c>
      <c r="C159" s="50" t="s">
        <v>177</v>
      </c>
      <c r="D159" s="178" t="s">
        <v>173</v>
      </c>
      <c r="E159" s="26"/>
      <c r="F159" s="26">
        <f t="shared" si="25"/>
        <v>0</v>
      </c>
      <c r="G159" s="27">
        <v>89.99</v>
      </c>
      <c r="H159" s="27">
        <f t="shared" si="26"/>
        <v>0</v>
      </c>
      <c r="I159" s="81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</row>
    <row r="160" spans="1:21" ht="25" x14ac:dyDescent="0.3">
      <c r="A160" s="159"/>
      <c r="B160" s="49" t="s">
        <v>174</v>
      </c>
      <c r="C160" s="50" t="s">
        <v>175</v>
      </c>
      <c r="D160" s="178" t="s">
        <v>176</v>
      </c>
      <c r="E160" s="26">
        <v>312</v>
      </c>
      <c r="F160" s="26">
        <f t="shared" si="25"/>
        <v>0</v>
      </c>
      <c r="G160" s="27">
        <v>454.99</v>
      </c>
      <c r="H160" s="27">
        <f t="shared" si="26"/>
        <v>0</v>
      </c>
      <c r="I160" s="81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</row>
    <row r="161" spans="1:21" x14ac:dyDescent="0.3">
      <c r="A161" s="159"/>
      <c r="B161" s="49"/>
      <c r="C161" s="50"/>
      <c r="D161" s="178"/>
      <c r="E161" s="26"/>
      <c r="F161" s="26">
        <f t="shared" si="25"/>
        <v>0</v>
      </c>
      <c r="G161" s="27">
        <v>0</v>
      </c>
      <c r="H161" s="27">
        <f t="shared" si="26"/>
        <v>0</v>
      </c>
      <c r="I161" s="81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</row>
    <row r="162" spans="1:21" x14ac:dyDescent="0.3">
      <c r="A162" s="159"/>
      <c r="B162" s="49"/>
      <c r="C162" s="50"/>
      <c r="D162" s="178"/>
      <c r="E162" s="26"/>
      <c r="F162" s="26">
        <f t="shared" si="25"/>
        <v>0</v>
      </c>
      <c r="G162" s="27">
        <v>0</v>
      </c>
      <c r="H162" s="27">
        <f t="shared" si="26"/>
        <v>0</v>
      </c>
      <c r="I162" s="81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</row>
    <row r="163" spans="1:21" x14ac:dyDescent="0.3">
      <c r="A163" s="159"/>
      <c r="B163" s="49"/>
      <c r="C163" s="50"/>
      <c r="D163" s="178"/>
      <c r="E163" s="26"/>
      <c r="F163" s="26">
        <f>E163*A163</f>
        <v>0</v>
      </c>
      <c r="G163" s="27">
        <v>0</v>
      </c>
      <c r="H163" s="27">
        <f>G163*A163</f>
        <v>0</v>
      </c>
      <c r="I163" s="81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</row>
    <row r="164" spans="1:21" x14ac:dyDescent="0.3">
      <c r="A164" s="159"/>
      <c r="B164" s="49" t="s">
        <v>135</v>
      </c>
      <c r="C164" s="50" t="s">
        <v>199</v>
      </c>
      <c r="D164" s="178" t="s">
        <v>200</v>
      </c>
      <c r="E164" s="26"/>
      <c r="F164" s="26">
        <f t="shared" ref="F164:F169" si="27">E164*A164</f>
        <v>0</v>
      </c>
      <c r="G164" s="27">
        <v>3180</v>
      </c>
      <c r="H164" s="27">
        <f t="shared" ref="H164:H169" si="28">G164*A164</f>
        <v>0</v>
      </c>
      <c r="I164" s="81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</row>
    <row r="165" spans="1:21" x14ac:dyDescent="0.3">
      <c r="A165" s="159">
        <f>IF(A164,1,0)</f>
        <v>0</v>
      </c>
      <c r="B165" s="49" t="s">
        <v>135</v>
      </c>
      <c r="C165" s="50" t="s">
        <v>165</v>
      </c>
      <c r="D165" s="178" t="s">
        <v>166</v>
      </c>
      <c r="E165" s="26"/>
      <c r="F165" s="26">
        <f t="shared" si="27"/>
        <v>0</v>
      </c>
      <c r="G165" s="27">
        <v>0</v>
      </c>
      <c r="H165" s="27">
        <f t="shared" si="28"/>
        <v>0</v>
      </c>
      <c r="I165" s="81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</row>
    <row r="166" spans="1:21" x14ac:dyDescent="0.3">
      <c r="A166" s="159"/>
      <c r="B166" s="49"/>
      <c r="C166" s="50"/>
      <c r="D166" s="178"/>
      <c r="E166" s="26"/>
      <c r="F166" s="26">
        <f t="shared" si="27"/>
        <v>0</v>
      </c>
      <c r="G166" s="27">
        <v>0</v>
      </c>
      <c r="H166" s="27">
        <f t="shared" si="28"/>
        <v>0</v>
      </c>
      <c r="I166" s="81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</row>
    <row r="167" spans="1:21" x14ac:dyDescent="0.3">
      <c r="A167" s="159"/>
      <c r="B167" s="49"/>
      <c r="C167" s="50"/>
      <c r="D167" s="178"/>
      <c r="E167" s="26"/>
      <c r="F167" s="26">
        <f t="shared" si="27"/>
        <v>0</v>
      </c>
      <c r="G167" s="27">
        <v>0</v>
      </c>
      <c r="H167" s="27">
        <f t="shared" si="28"/>
        <v>0</v>
      </c>
      <c r="I167" s="81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</row>
    <row r="168" spans="1:21" x14ac:dyDescent="0.3">
      <c r="A168" s="159"/>
      <c r="B168" s="49"/>
      <c r="C168" s="50"/>
      <c r="D168" s="178"/>
      <c r="E168" s="26"/>
      <c r="F168" s="26">
        <f t="shared" si="27"/>
        <v>0</v>
      </c>
      <c r="G168" s="27">
        <v>0</v>
      </c>
      <c r="H168" s="27">
        <f t="shared" si="28"/>
        <v>0</v>
      </c>
      <c r="I168" s="81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</row>
    <row r="169" spans="1:21" x14ac:dyDescent="0.3">
      <c r="A169" s="159"/>
      <c r="B169" s="49"/>
      <c r="C169" s="50"/>
      <c r="D169" s="178"/>
      <c r="E169" s="26"/>
      <c r="F169" s="26">
        <f t="shared" si="27"/>
        <v>0</v>
      </c>
      <c r="G169" s="27">
        <v>0</v>
      </c>
      <c r="H169" s="27">
        <f t="shared" si="28"/>
        <v>0</v>
      </c>
      <c r="I169" s="81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</row>
    <row r="170" spans="1:21" x14ac:dyDescent="0.3">
      <c r="A170" s="159"/>
      <c r="B170" s="49"/>
      <c r="C170" s="50"/>
      <c r="D170" s="178"/>
      <c r="E170" s="26"/>
      <c r="F170" s="26">
        <f>E170*A170</f>
        <v>0</v>
      </c>
      <c r="G170" s="27">
        <v>0</v>
      </c>
      <c r="H170" s="27">
        <f>G170*A170</f>
        <v>0</v>
      </c>
      <c r="I170" s="81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</row>
    <row r="171" spans="1:21" x14ac:dyDescent="0.3">
      <c r="A171" s="159"/>
      <c r="B171" s="49"/>
      <c r="C171" s="50"/>
      <c r="D171" s="178"/>
      <c r="E171" s="26"/>
      <c r="F171" s="26">
        <f t="shared" ref="F171:F177" si="29">E171*A171</f>
        <v>0</v>
      </c>
      <c r="G171" s="27">
        <v>0</v>
      </c>
      <c r="H171" s="27">
        <f t="shared" ref="H171:H177" si="30">G171*A171</f>
        <v>0</v>
      </c>
      <c r="I171" s="81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</row>
    <row r="172" spans="1:21" x14ac:dyDescent="0.3">
      <c r="A172" s="159"/>
      <c r="B172" s="49"/>
      <c r="C172" s="50"/>
      <c r="D172" s="178"/>
      <c r="E172" s="26"/>
      <c r="F172" s="26">
        <f t="shared" si="29"/>
        <v>0</v>
      </c>
      <c r="G172" s="27">
        <v>0</v>
      </c>
      <c r="H172" s="27">
        <f t="shared" si="30"/>
        <v>0</v>
      </c>
      <c r="I172" s="81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</row>
    <row r="173" spans="1:21" x14ac:dyDescent="0.3">
      <c r="A173" s="159"/>
      <c r="B173" s="49"/>
      <c r="C173" s="50"/>
      <c r="D173" s="178"/>
      <c r="E173" s="26"/>
      <c r="F173" s="26">
        <f t="shared" si="29"/>
        <v>0</v>
      </c>
      <c r="G173" s="27">
        <v>0</v>
      </c>
      <c r="H173" s="27">
        <f t="shared" si="30"/>
        <v>0</v>
      </c>
      <c r="I173" s="81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</row>
    <row r="174" spans="1:21" x14ac:dyDescent="0.3">
      <c r="A174" s="159"/>
      <c r="B174" s="49"/>
      <c r="C174" s="50"/>
      <c r="D174" s="178"/>
      <c r="E174" s="26"/>
      <c r="F174" s="26">
        <f t="shared" si="29"/>
        <v>0</v>
      </c>
      <c r="G174" s="27">
        <v>0</v>
      </c>
      <c r="H174" s="27">
        <f t="shared" si="30"/>
        <v>0</v>
      </c>
      <c r="I174" s="81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</row>
    <row r="175" spans="1:21" x14ac:dyDescent="0.3">
      <c r="A175" s="159"/>
      <c r="B175" s="49"/>
      <c r="C175" s="50"/>
      <c r="D175" s="178"/>
      <c r="E175" s="26"/>
      <c r="F175" s="26">
        <f t="shared" si="29"/>
        <v>0</v>
      </c>
      <c r="G175" s="27">
        <v>0</v>
      </c>
      <c r="H175" s="27">
        <f t="shared" si="30"/>
        <v>0</v>
      </c>
      <c r="I175" s="81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</row>
    <row r="176" spans="1:21" x14ac:dyDescent="0.3">
      <c r="A176" s="159"/>
      <c r="B176" s="49"/>
      <c r="C176" s="50"/>
      <c r="D176" s="178"/>
      <c r="E176" s="26"/>
      <c r="F176" s="26">
        <f t="shared" si="29"/>
        <v>0</v>
      </c>
      <c r="G176" s="27">
        <v>0</v>
      </c>
      <c r="H176" s="27">
        <f t="shared" si="30"/>
        <v>0</v>
      </c>
      <c r="I176" s="81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spans="1:21" x14ac:dyDescent="0.3">
      <c r="A177" s="159"/>
      <c r="B177" s="49"/>
      <c r="C177" s="50"/>
      <c r="D177" s="178"/>
      <c r="E177" s="26"/>
      <c r="F177" s="26">
        <f t="shared" si="29"/>
        <v>0</v>
      </c>
      <c r="G177" s="27">
        <v>0</v>
      </c>
      <c r="H177" s="27">
        <f t="shared" si="30"/>
        <v>0</v>
      </c>
      <c r="I177" s="81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spans="1:21" x14ac:dyDescent="0.3">
      <c r="A178" s="159"/>
      <c r="B178" s="49"/>
      <c r="C178" s="50"/>
      <c r="D178" s="178"/>
      <c r="E178" s="26"/>
      <c r="F178" s="26">
        <f>E178*A178</f>
        <v>0</v>
      </c>
      <c r="G178" s="27">
        <v>0</v>
      </c>
      <c r="H178" s="27">
        <f>G178*A178</f>
        <v>0</v>
      </c>
      <c r="I178" s="81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</row>
    <row r="179" spans="1:21" x14ac:dyDescent="0.3">
      <c r="A179" s="159"/>
      <c r="B179" s="49"/>
      <c r="C179" s="50"/>
      <c r="D179" s="178"/>
      <c r="E179" s="26"/>
      <c r="F179" s="26">
        <f t="shared" ref="F179:F186" si="31">E179*A179</f>
        <v>0</v>
      </c>
      <c r="G179" s="27">
        <v>0</v>
      </c>
      <c r="H179" s="27">
        <f t="shared" ref="H179:H186" si="32">G179*A179</f>
        <v>0</v>
      </c>
      <c r="I179" s="81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</row>
    <row r="180" spans="1:21" x14ac:dyDescent="0.3">
      <c r="A180" s="159"/>
      <c r="B180" s="49"/>
      <c r="C180" s="50"/>
      <c r="D180" s="178"/>
      <c r="E180" s="26"/>
      <c r="F180" s="26">
        <f t="shared" si="31"/>
        <v>0</v>
      </c>
      <c r="G180" s="27">
        <v>0</v>
      </c>
      <c r="H180" s="27">
        <f t="shared" si="32"/>
        <v>0</v>
      </c>
      <c r="I180" s="81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</row>
    <row r="181" spans="1:21" x14ac:dyDescent="0.3">
      <c r="A181" s="159"/>
      <c r="B181" s="49"/>
      <c r="C181" s="50"/>
      <c r="D181" s="178"/>
      <c r="E181" s="26"/>
      <c r="F181" s="26">
        <f t="shared" si="31"/>
        <v>0</v>
      </c>
      <c r="G181" s="27">
        <v>0</v>
      </c>
      <c r="H181" s="27">
        <f t="shared" si="32"/>
        <v>0</v>
      </c>
      <c r="I181" s="81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</row>
    <row r="182" spans="1:21" x14ac:dyDescent="0.3">
      <c r="A182" s="159"/>
      <c r="B182" s="49"/>
      <c r="C182" s="50"/>
      <c r="D182" s="178"/>
      <c r="E182" s="26"/>
      <c r="F182" s="26">
        <f t="shared" si="31"/>
        <v>0</v>
      </c>
      <c r="G182" s="27">
        <v>0</v>
      </c>
      <c r="H182" s="27">
        <f t="shared" si="32"/>
        <v>0</v>
      </c>
      <c r="I182" s="81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</row>
    <row r="183" spans="1:21" x14ac:dyDescent="0.3">
      <c r="A183" s="159"/>
      <c r="B183" s="49"/>
      <c r="C183" s="50"/>
      <c r="D183" s="178"/>
      <c r="E183" s="26"/>
      <c r="F183" s="26">
        <f t="shared" si="31"/>
        <v>0</v>
      </c>
      <c r="G183" s="27">
        <v>0</v>
      </c>
      <c r="H183" s="27">
        <f t="shared" si="32"/>
        <v>0</v>
      </c>
      <c r="I183" s="81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</row>
    <row r="184" spans="1:21" x14ac:dyDescent="0.3">
      <c r="A184" s="159"/>
      <c r="B184" s="49"/>
      <c r="C184" s="50"/>
      <c r="D184" s="178"/>
      <c r="E184" s="26"/>
      <c r="F184" s="26">
        <f t="shared" si="31"/>
        <v>0</v>
      </c>
      <c r="G184" s="27">
        <v>0</v>
      </c>
      <c r="H184" s="27">
        <f t="shared" si="32"/>
        <v>0</v>
      </c>
      <c r="I184" s="81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</row>
    <row r="185" spans="1:21" x14ac:dyDescent="0.3">
      <c r="A185" s="159"/>
      <c r="B185" s="49"/>
      <c r="C185" s="50"/>
      <c r="D185" s="178"/>
      <c r="E185" s="26"/>
      <c r="F185" s="26">
        <f t="shared" si="31"/>
        <v>0</v>
      </c>
      <c r="G185" s="27">
        <v>0</v>
      </c>
      <c r="H185" s="27">
        <f t="shared" si="32"/>
        <v>0</v>
      </c>
      <c r="I185" s="81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</row>
    <row r="186" spans="1:21" x14ac:dyDescent="0.3">
      <c r="A186" s="159"/>
      <c r="B186" s="49"/>
      <c r="C186" s="141"/>
      <c r="D186" s="179"/>
      <c r="E186" s="26"/>
      <c r="F186" s="26">
        <f t="shared" si="31"/>
        <v>0</v>
      </c>
      <c r="G186" s="27">
        <v>0</v>
      </c>
      <c r="H186" s="27">
        <f t="shared" si="32"/>
        <v>0</v>
      </c>
      <c r="I186" s="81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</row>
    <row r="187" spans="1:21" s="7" customFormat="1" ht="26.4" customHeight="1" x14ac:dyDescent="0.35">
      <c r="A187" s="165"/>
      <c r="B187" s="28"/>
      <c r="C187" s="142"/>
      <c r="D187" s="142"/>
      <c r="E187" s="52"/>
      <c r="F187" s="94">
        <f>SUM(F117:F186)</f>
        <v>0</v>
      </c>
      <c r="G187" s="143" t="s">
        <v>31</v>
      </c>
      <c r="H187" s="144">
        <f>SUM(H155:H186)</f>
        <v>0</v>
      </c>
      <c r="I187" s="81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</row>
    <row r="188" spans="1:21" ht="14.5" thickBot="1" x14ac:dyDescent="0.35">
      <c r="A188" s="162"/>
      <c r="B188" s="107"/>
      <c r="C188" s="115"/>
      <c r="D188" s="106"/>
      <c r="E188" s="107"/>
      <c r="F188" s="147"/>
      <c r="H188" s="109"/>
      <c r="I188" s="81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</row>
    <row r="189" spans="1:21" s="79" customFormat="1" ht="21" customHeight="1" thickTop="1" thickBot="1" x14ac:dyDescent="0.35">
      <c r="A189" s="157" t="s">
        <v>70</v>
      </c>
      <c r="B189" s="101"/>
      <c r="C189" s="119"/>
      <c r="D189" s="118"/>
      <c r="E189" s="96"/>
      <c r="F189" s="92"/>
      <c r="G189" s="96"/>
      <c r="H189" s="92"/>
      <c r="I189" s="84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</row>
    <row r="190" spans="1:21" s="62" customFormat="1" ht="16" customHeight="1" thickTop="1" x14ac:dyDescent="0.3">
      <c r="A190" s="158" t="s">
        <v>0</v>
      </c>
      <c r="B190" s="76" t="s">
        <v>1</v>
      </c>
      <c r="C190" s="113" t="s">
        <v>2</v>
      </c>
      <c r="D190" s="99" t="s">
        <v>3</v>
      </c>
      <c r="E190" s="97" t="s">
        <v>5</v>
      </c>
      <c r="F190" s="97" t="s">
        <v>6</v>
      </c>
      <c r="G190" s="97" t="s">
        <v>73</v>
      </c>
      <c r="H190" s="97" t="s">
        <v>75</v>
      </c>
      <c r="I190" s="81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</row>
    <row r="191" spans="1:21" ht="25" x14ac:dyDescent="0.3">
      <c r="A191" s="159"/>
      <c r="B191" s="49" t="s">
        <v>178</v>
      </c>
      <c r="C191" s="50" t="s">
        <v>179</v>
      </c>
      <c r="D191" s="178" t="s">
        <v>180</v>
      </c>
      <c r="E191" s="26">
        <v>117</v>
      </c>
      <c r="F191" s="26">
        <f>E191*A191</f>
        <v>0</v>
      </c>
      <c r="G191" s="27">
        <v>117</v>
      </c>
      <c r="H191" s="27">
        <f>G191*A191</f>
        <v>0</v>
      </c>
      <c r="I191" s="81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2" spans="1:21" x14ac:dyDescent="0.3">
      <c r="A192" s="159"/>
      <c r="B192" s="49" t="s">
        <v>181</v>
      </c>
      <c r="C192" s="50" t="s">
        <v>182</v>
      </c>
      <c r="D192" s="178" t="s">
        <v>183</v>
      </c>
      <c r="E192" s="26">
        <v>16.5</v>
      </c>
      <c r="F192" s="26">
        <f t="shared" ref="F192:F198" si="33">E192*A192</f>
        <v>0</v>
      </c>
      <c r="G192" s="27">
        <v>28.19</v>
      </c>
      <c r="H192" s="27">
        <f t="shared" ref="H192:H198" si="34">G192*A192</f>
        <v>0</v>
      </c>
      <c r="I192" s="81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</row>
    <row r="193" spans="1:21" ht="25" x14ac:dyDescent="0.3">
      <c r="A193" s="159"/>
      <c r="B193" s="49" t="s">
        <v>184</v>
      </c>
      <c r="C193" s="50" t="s">
        <v>185</v>
      </c>
      <c r="D193" s="178" t="s">
        <v>186</v>
      </c>
      <c r="E193" s="26">
        <v>24</v>
      </c>
      <c r="F193" s="26">
        <f t="shared" si="33"/>
        <v>0</v>
      </c>
      <c r="G193" s="27">
        <v>25.99</v>
      </c>
      <c r="H193" s="27">
        <f t="shared" si="34"/>
        <v>0</v>
      </c>
      <c r="I193" s="81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</row>
    <row r="194" spans="1:21" x14ac:dyDescent="0.3">
      <c r="A194" s="159"/>
      <c r="B194" s="49"/>
      <c r="C194" s="50"/>
      <c r="D194" s="178"/>
      <c r="E194" s="26"/>
      <c r="F194" s="26">
        <f t="shared" si="33"/>
        <v>0</v>
      </c>
      <c r="G194" s="27">
        <v>0</v>
      </c>
      <c r="H194" s="27">
        <f t="shared" si="34"/>
        <v>0</v>
      </c>
      <c r="I194" s="81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</row>
    <row r="195" spans="1:21" x14ac:dyDescent="0.3">
      <c r="A195" s="159"/>
      <c r="B195" s="49"/>
      <c r="C195" s="50"/>
      <c r="D195" s="178"/>
      <c r="E195" s="26"/>
      <c r="F195" s="26">
        <f t="shared" si="33"/>
        <v>0</v>
      </c>
      <c r="G195" s="27">
        <v>0</v>
      </c>
      <c r="H195" s="27">
        <f t="shared" si="34"/>
        <v>0</v>
      </c>
      <c r="I195" s="81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</row>
    <row r="196" spans="1:21" x14ac:dyDescent="0.3">
      <c r="A196" s="159"/>
      <c r="B196" s="49"/>
      <c r="C196" s="50"/>
      <c r="D196" s="178"/>
      <c r="E196" s="26"/>
      <c r="F196" s="26">
        <f t="shared" si="33"/>
        <v>0</v>
      </c>
      <c r="G196" s="27">
        <v>0</v>
      </c>
      <c r="H196" s="27">
        <f t="shared" si="34"/>
        <v>0</v>
      </c>
      <c r="I196" s="81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</row>
    <row r="197" spans="1:21" x14ac:dyDescent="0.3">
      <c r="A197" s="159"/>
      <c r="B197" s="49"/>
      <c r="C197" s="50"/>
      <c r="D197" s="178"/>
      <c r="E197" s="26"/>
      <c r="F197" s="26">
        <f t="shared" si="33"/>
        <v>0</v>
      </c>
      <c r="G197" s="27">
        <v>0</v>
      </c>
      <c r="H197" s="27">
        <f t="shared" si="34"/>
        <v>0</v>
      </c>
      <c r="I197" s="81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</row>
    <row r="198" spans="1:21" x14ac:dyDescent="0.3">
      <c r="A198" s="159"/>
      <c r="B198" s="49"/>
      <c r="C198" s="50"/>
      <c r="D198" s="178"/>
      <c r="E198" s="26"/>
      <c r="F198" s="26">
        <f t="shared" si="33"/>
        <v>0</v>
      </c>
      <c r="G198" s="27">
        <v>0</v>
      </c>
      <c r="H198" s="27">
        <f t="shared" si="34"/>
        <v>0</v>
      </c>
      <c r="I198" s="81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</row>
    <row r="199" spans="1:21" x14ac:dyDescent="0.3">
      <c r="A199" s="159"/>
      <c r="B199" s="49"/>
      <c r="C199" s="50"/>
      <c r="D199" s="178"/>
      <c r="E199" s="26"/>
      <c r="F199" s="26">
        <f>E199*A199</f>
        <v>0</v>
      </c>
      <c r="G199" s="27">
        <v>0</v>
      </c>
      <c r="H199" s="27">
        <f>G199*A199</f>
        <v>0</v>
      </c>
      <c r="I199" s="81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</row>
    <row r="200" spans="1:21" x14ac:dyDescent="0.3">
      <c r="A200" s="159"/>
      <c r="B200" s="49"/>
      <c r="C200" s="50"/>
      <c r="D200" s="178"/>
      <c r="E200" s="26"/>
      <c r="F200" s="26">
        <f t="shared" ref="F200:F205" si="35">E200*A200</f>
        <v>0</v>
      </c>
      <c r="G200" s="27">
        <v>0</v>
      </c>
      <c r="H200" s="27">
        <f t="shared" ref="H200:H205" si="36">G200*A200</f>
        <v>0</v>
      </c>
      <c r="I200" s="81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</row>
    <row r="201" spans="1:21" x14ac:dyDescent="0.3">
      <c r="A201" s="159"/>
      <c r="B201" s="49"/>
      <c r="C201" s="50"/>
      <c r="D201" s="178"/>
      <c r="E201" s="26"/>
      <c r="F201" s="26">
        <f t="shared" si="35"/>
        <v>0</v>
      </c>
      <c r="G201" s="27">
        <v>0</v>
      </c>
      <c r="H201" s="27">
        <f t="shared" si="36"/>
        <v>0</v>
      </c>
      <c r="I201" s="81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</row>
    <row r="202" spans="1:21" x14ac:dyDescent="0.3">
      <c r="A202" s="159"/>
      <c r="B202" s="49"/>
      <c r="C202" s="50"/>
      <c r="D202" s="178"/>
      <c r="E202" s="26"/>
      <c r="F202" s="26">
        <f t="shared" si="35"/>
        <v>0</v>
      </c>
      <c r="G202" s="27">
        <v>0</v>
      </c>
      <c r="H202" s="27">
        <f t="shared" si="36"/>
        <v>0</v>
      </c>
      <c r="I202" s="81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3" spans="1:21" x14ac:dyDescent="0.3">
      <c r="A203" s="159"/>
      <c r="B203" s="49"/>
      <c r="C203" s="50"/>
      <c r="D203" s="178"/>
      <c r="E203" s="26"/>
      <c r="F203" s="26">
        <f t="shared" si="35"/>
        <v>0</v>
      </c>
      <c r="G203" s="27">
        <v>0</v>
      </c>
      <c r="H203" s="27">
        <f t="shared" si="36"/>
        <v>0</v>
      </c>
      <c r="I203" s="81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</row>
    <row r="204" spans="1:21" x14ac:dyDescent="0.3">
      <c r="A204" s="159"/>
      <c r="B204" s="49"/>
      <c r="C204" s="50"/>
      <c r="D204" s="178"/>
      <c r="E204" s="26"/>
      <c r="F204" s="26">
        <f t="shared" si="35"/>
        <v>0</v>
      </c>
      <c r="G204" s="27">
        <v>0</v>
      </c>
      <c r="H204" s="27">
        <f t="shared" si="36"/>
        <v>0</v>
      </c>
      <c r="I204" s="81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</row>
    <row r="205" spans="1:21" x14ac:dyDescent="0.3">
      <c r="A205" s="159"/>
      <c r="B205" s="49"/>
      <c r="C205" s="50"/>
      <c r="D205" s="178"/>
      <c r="E205" s="26"/>
      <c r="F205" s="26">
        <f t="shared" si="35"/>
        <v>0</v>
      </c>
      <c r="G205" s="27">
        <v>0</v>
      </c>
      <c r="H205" s="27">
        <f t="shared" si="36"/>
        <v>0</v>
      </c>
      <c r="I205" s="81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</row>
    <row r="206" spans="1:21" x14ac:dyDescent="0.3">
      <c r="A206" s="159"/>
      <c r="B206" s="49"/>
      <c r="C206" s="50"/>
      <c r="D206" s="178"/>
      <c r="E206" s="26"/>
      <c r="F206" s="26">
        <f>E206*A206</f>
        <v>0</v>
      </c>
      <c r="G206" s="27">
        <v>0</v>
      </c>
      <c r="H206" s="27">
        <f>G206*A206</f>
        <v>0</v>
      </c>
      <c r="I206" s="81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spans="1:21" x14ac:dyDescent="0.3">
      <c r="A207" s="159"/>
      <c r="B207" s="49"/>
      <c r="C207" s="50"/>
      <c r="D207" s="178"/>
      <c r="E207" s="26"/>
      <c r="F207" s="26">
        <f t="shared" ref="F207:F213" si="37">E207*A207</f>
        <v>0</v>
      </c>
      <c r="G207" s="27">
        <v>0</v>
      </c>
      <c r="H207" s="27">
        <f t="shared" ref="H207:H213" si="38">G207*A207</f>
        <v>0</v>
      </c>
      <c r="I207" s="81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</row>
    <row r="208" spans="1:21" x14ac:dyDescent="0.3">
      <c r="A208" s="159"/>
      <c r="B208" s="49"/>
      <c r="C208" s="50"/>
      <c r="D208" s="178"/>
      <c r="E208" s="26"/>
      <c r="F208" s="26">
        <f t="shared" si="37"/>
        <v>0</v>
      </c>
      <c r="G208" s="27">
        <v>0</v>
      </c>
      <c r="H208" s="27">
        <f t="shared" si="38"/>
        <v>0</v>
      </c>
      <c r="I208" s="81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</row>
    <row r="209" spans="1:21" x14ac:dyDescent="0.3">
      <c r="A209" s="159"/>
      <c r="B209" s="49"/>
      <c r="C209" s="50"/>
      <c r="D209" s="178"/>
      <c r="E209" s="26"/>
      <c r="F209" s="26">
        <f t="shared" si="37"/>
        <v>0</v>
      </c>
      <c r="G209" s="27">
        <v>0</v>
      </c>
      <c r="H209" s="27">
        <f t="shared" si="38"/>
        <v>0</v>
      </c>
      <c r="I209" s="81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</row>
    <row r="210" spans="1:21" x14ac:dyDescent="0.3">
      <c r="A210" s="159"/>
      <c r="B210" s="49"/>
      <c r="C210" s="50"/>
      <c r="D210" s="178"/>
      <c r="E210" s="26"/>
      <c r="F210" s="26">
        <f t="shared" si="37"/>
        <v>0</v>
      </c>
      <c r="G210" s="27">
        <v>0</v>
      </c>
      <c r="H210" s="27">
        <f t="shared" si="38"/>
        <v>0</v>
      </c>
      <c r="I210" s="81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</row>
    <row r="211" spans="1:21" x14ac:dyDescent="0.3">
      <c r="A211" s="159"/>
      <c r="B211" s="49"/>
      <c r="C211" s="50"/>
      <c r="D211" s="178"/>
      <c r="E211" s="26"/>
      <c r="F211" s="26">
        <f t="shared" si="37"/>
        <v>0</v>
      </c>
      <c r="G211" s="27">
        <v>0</v>
      </c>
      <c r="H211" s="27">
        <f t="shared" si="38"/>
        <v>0</v>
      </c>
      <c r="I211" s="81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</row>
    <row r="212" spans="1:21" x14ac:dyDescent="0.3">
      <c r="A212" s="159"/>
      <c r="B212" s="49"/>
      <c r="C212" s="50"/>
      <c r="D212" s="178"/>
      <c r="E212" s="26"/>
      <c r="F212" s="26">
        <f t="shared" si="37"/>
        <v>0</v>
      </c>
      <c r="G212" s="27">
        <v>0</v>
      </c>
      <c r="H212" s="27">
        <f t="shared" si="38"/>
        <v>0</v>
      </c>
      <c r="I212" s="81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</row>
    <row r="213" spans="1:21" x14ac:dyDescent="0.3">
      <c r="A213" s="159"/>
      <c r="B213" s="49"/>
      <c r="C213" s="50"/>
      <c r="D213" s="178"/>
      <c r="E213" s="26"/>
      <c r="F213" s="26">
        <f t="shared" si="37"/>
        <v>0</v>
      </c>
      <c r="G213" s="27">
        <v>0</v>
      </c>
      <c r="H213" s="27">
        <f t="shared" si="38"/>
        <v>0</v>
      </c>
      <c r="I213" s="81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</row>
    <row r="214" spans="1:21" x14ac:dyDescent="0.3">
      <c r="A214" s="159"/>
      <c r="B214" s="49"/>
      <c r="C214" s="50"/>
      <c r="D214" s="178"/>
      <c r="E214" s="26"/>
      <c r="F214" s="26">
        <f>E214*A214</f>
        <v>0</v>
      </c>
      <c r="G214" s="27">
        <v>0</v>
      </c>
      <c r="H214" s="27">
        <f>G214*A214</f>
        <v>0</v>
      </c>
      <c r="I214" s="81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spans="1:21" x14ac:dyDescent="0.3">
      <c r="A215" s="159"/>
      <c r="B215" s="49"/>
      <c r="C215" s="50"/>
      <c r="D215" s="178"/>
      <c r="E215" s="26"/>
      <c r="F215" s="26">
        <f t="shared" ref="F215:F222" si="39">E215*A215</f>
        <v>0</v>
      </c>
      <c r="G215" s="27">
        <v>0</v>
      </c>
      <c r="H215" s="27">
        <f t="shared" ref="H215:H222" si="40">G215*A215</f>
        <v>0</v>
      </c>
      <c r="I215" s="81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</row>
    <row r="216" spans="1:21" x14ac:dyDescent="0.3">
      <c r="A216" s="159"/>
      <c r="B216" s="49"/>
      <c r="C216" s="50"/>
      <c r="D216" s="178"/>
      <c r="E216" s="26"/>
      <c r="F216" s="26">
        <f t="shared" si="39"/>
        <v>0</v>
      </c>
      <c r="G216" s="27">
        <v>0</v>
      </c>
      <c r="H216" s="27">
        <f t="shared" si="40"/>
        <v>0</v>
      </c>
      <c r="I216" s="81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</row>
    <row r="217" spans="1:21" x14ac:dyDescent="0.3">
      <c r="A217" s="159"/>
      <c r="B217" s="49"/>
      <c r="C217" s="50"/>
      <c r="D217" s="178"/>
      <c r="E217" s="26"/>
      <c r="F217" s="26">
        <f t="shared" si="39"/>
        <v>0</v>
      </c>
      <c r="G217" s="27">
        <v>0</v>
      </c>
      <c r="H217" s="27">
        <f t="shared" si="40"/>
        <v>0</v>
      </c>
      <c r="I217" s="81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</row>
    <row r="218" spans="1:21" x14ac:dyDescent="0.3">
      <c r="A218" s="159"/>
      <c r="B218" s="49"/>
      <c r="C218" s="50"/>
      <c r="D218" s="178"/>
      <c r="E218" s="26"/>
      <c r="F218" s="26">
        <f t="shared" si="39"/>
        <v>0</v>
      </c>
      <c r="G218" s="27">
        <v>0</v>
      </c>
      <c r="H218" s="27">
        <f t="shared" si="40"/>
        <v>0</v>
      </c>
      <c r="I218" s="81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</row>
    <row r="219" spans="1:21" x14ac:dyDescent="0.3">
      <c r="A219" s="159"/>
      <c r="B219" s="49"/>
      <c r="C219" s="50"/>
      <c r="D219" s="178"/>
      <c r="E219" s="26"/>
      <c r="F219" s="26">
        <f t="shared" si="39"/>
        <v>0</v>
      </c>
      <c r="G219" s="27">
        <v>0</v>
      </c>
      <c r="H219" s="27">
        <f t="shared" si="40"/>
        <v>0</v>
      </c>
      <c r="I219" s="81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spans="1:21" x14ac:dyDescent="0.3">
      <c r="A220" s="159"/>
      <c r="B220" s="49"/>
      <c r="C220" s="50"/>
      <c r="D220" s="178"/>
      <c r="E220" s="26"/>
      <c r="F220" s="26">
        <f t="shared" si="39"/>
        <v>0</v>
      </c>
      <c r="G220" s="27">
        <v>0</v>
      </c>
      <c r="H220" s="27">
        <f t="shared" si="40"/>
        <v>0</v>
      </c>
      <c r="I220" s="81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</row>
    <row r="221" spans="1:21" x14ac:dyDescent="0.3">
      <c r="A221" s="159"/>
      <c r="B221" s="49"/>
      <c r="C221" s="50"/>
      <c r="D221" s="178"/>
      <c r="E221" s="26"/>
      <c r="F221" s="26">
        <f t="shared" si="39"/>
        <v>0</v>
      </c>
      <c r="G221" s="27">
        <v>0</v>
      </c>
      <c r="H221" s="27">
        <f t="shared" si="40"/>
        <v>0</v>
      </c>
      <c r="I221" s="81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</row>
    <row r="222" spans="1:21" x14ac:dyDescent="0.3">
      <c r="A222" s="159"/>
      <c r="B222" s="49"/>
      <c r="C222" s="50"/>
      <c r="D222" s="178"/>
      <c r="E222" s="26"/>
      <c r="F222" s="26">
        <f t="shared" si="39"/>
        <v>0</v>
      </c>
      <c r="G222" s="27">
        <v>0</v>
      </c>
      <c r="H222" s="27">
        <f t="shared" si="40"/>
        <v>0</v>
      </c>
      <c r="I222" s="81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</row>
    <row r="223" spans="1:21" s="7" customFormat="1" ht="26.4" customHeight="1" x14ac:dyDescent="0.35">
      <c r="A223" s="165"/>
      <c r="B223" s="28"/>
      <c r="C223" s="51"/>
      <c r="D223" s="51"/>
      <c r="E223" s="52"/>
      <c r="F223" s="47">
        <f>SUM(F80:F222)</f>
        <v>0</v>
      </c>
      <c r="G223" s="140" t="s">
        <v>31</v>
      </c>
      <c r="H223" s="48">
        <f>SUM(H191:H222)</f>
        <v>0</v>
      </c>
      <c r="I223" s="81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</row>
    <row r="224" spans="1:21" ht="14.5" thickBot="1" x14ac:dyDescent="0.35">
      <c r="A224" s="162"/>
      <c r="B224" s="107"/>
      <c r="C224" s="115"/>
      <c r="D224" s="106"/>
      <c r="E224" s="107"/>
      <c r="H224" s="117"/>
      <c r="I224" s="81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</row>
    <row r="225" spans="1:21" s="79" customFormat="1" ht="21" customHeight="1" thickTop="1" thickBot="1" x14ac:dyDescent="0.35">
      <c r="A225" s="157" t="s">
        <v>68</v>
      </c>
      <c r="B225" s="101"/>
      <c r="C225" s="119"/>
      <c r="D225" s="118"/>
      <c r="E225" s="96"/>
      <c r="F225" s="96"/>
      <c r="G225" s="96"/>
      <c r="H225" s="92"/>
      <c r="I225" s="84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</row>
    <row r="226" spans="1:21" s="62" customFormat="1" ht="16" customHeight="1" thickTop="1" x14ac:dyDescent="0.3">
      <c r="A226" s="158" t="s">
        <v>0</v>
      </c>
      <c r="B226" s="76" t="s">
        <v>1</v>
      </c>
      <c r="C226" s="113" t="s">
        <v>2</v>
      </c>
      <c r="D226" s="99" t="s">
        <v>3</v>
      </c>
      <c r="E226" s="97" t="s">
        <v>5</v>
      </c>
      <c r="F226" s="97" t="s">
        <v>6</v>
      </c>
      <c r="G226" s="97" t="s">
        <v>73</v>
      </c>
      <c r="H226" s="97" t="s">
        <v>75</v>
      </c>
      <c r="I226" s="81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</row>
    <row r="227" spans="1:21" x14ac:dyDescent="0.3">
      <c r="A227" s="159">
        <f>IF(A83,1,0)</f>
        <v>0</v>
      </c>
      <c r="B227" s="49" t="s">
        <v>100</v>
      </c>
      <c r="C227" s="50" t="s">
        <v>187</v>
      </c>
      <c r="D227" s="178" t="s">
        <v>188</v>
      </c>
      <c r="E227" s="26">
        <v>44</v>
      </c>
      <c r="F227" s="26">
        <f>E227*A227</f>
        <v>0</v>
      </c>
      <c r="G227" s="27">
        <v>59</v>
      </c>
      <c r="H227" s="27">
        <f>G227*A227</f>
        <v>0</v>
      </c>
      <c r="I227" s="81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</row>
    <row r="228" spans="1:21" x14ac:dyDescent="0.3">
      <c r="A228" s="159"/>
      <c r="B228" s="49" t="s">
        <v>135</v>
      </c>
      <c r="C228" s="50" t="s">
        <v>205</v>
      </c>
      <c r="D228" s="178" t="s">
        <v>206</v>
      </c>
      <c r="E228" s="26"/>
      <c r="F228" s="26">
        <f t="shared" ref="F228:F234" si="41">E228*A228</f>
        <v>0</v>
      </c>
      <c r="G228" s="27">
        <v>80</v>
      </c>
      <c r="H228" s="27">
        <f t="shared" ref="H228:H234" si="42">G228*A228</f>
        <v>0</v>
      </c>
      <c r="I228" s="81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29" spans="1:21" x14ac:dyDescent="0.3">
      <c r="A229" s="159">
        <v>1</v>
      </c>
      <c r="B229" s="49" t="s">
        <v>100</v>
      </c>
      <c r="C229" s="50" t="s">
        <v>189</v>
      </c>
      <c r="D229" s="178" t="s">
        <v>190</v>
      </c>
      <c r="E229" s="26"/>
      <c r="F229" s="26">
        <f t="shared" si="41"/>
        <v>0</v>
      </c>
      <c r="G229" s="27">
        <v>0</v>
      </c>
      <c r="H229" s="27">
        <f t="shared" si="42"/>
        <v>0</v>
      </c>
      <c r="I229" s="81" t="s">
        <v>169</v>
      </c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</row>
    <row r="230" spans="1:21" x14ac:dyDescent="0.3">
      <c r="A230" s="159">
        <v>1</v>
      </c>
      <c r="B230" s="49" t="s">
        <v>100</v>
      </c>
      <c r="C230" s="50" t="s">
        <v>191</v>
      </c>
      <c r="D230" s="178" t="s">
        <v>192</v>
      </c>
      <c r="E230" s="26"/>
      <c r="F230" s="26">
        <f t="shared" si="41"/>
        <v>0</v>
      </c>
      <c r="G230" s="27">
        <v>0</v>
      </c>
      <c r="H230" s="27">
        <f t="shared" si="42"/>
        <v>0</v>
      </c>
      <c r="I230" s="81" t="s">
        <v>169</v>
      </c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</row>
    <row r="231" spans="1:21" x14ac:dyDescent="0.3">
      <c r="A231" s="159">
        <v>1</v>
      </c>
      <c r="B231" s="49" t="s">
        <v>100</v>
      </c>
      <c r="C231" s="50" t="s">
        <v>193</v>
      </c>
      <c r="D231" s="178" t="s">
        <v>194</v>
      </c>
      <c r="E231" s="26"/>
      <c r="F231" s="26">
        <f t="shared" si="41"/>
        <v>0</v>
      </c>
      <c r="G231" s="27">
        <v>0</v>
      </c>
      <c r="H231" s="27">
        <f t="shared" si="42"/>
        <v>0</v>
      </c>
      <c r="I231" s="81" t="s">
        <v>169</v>
      </c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</row>
    <row r="232" spans="1:21" ht="25" x14ac:dyDescent="0.3">
      <c r="A232" s="159">
        <f>IF(A228,1,0)</f>
        <v>0</v>
      </c>
      <c r="B232" s="49" t="s">
        <v>207</v>
      </c>
      <c r="C232" s="50" t="s">
        <v>208</v>
      </c>
      <c r="D232" s="178" t="s">
        <v>209</v>
      </c>
      <c r="E232" s="26">
        <v>77.900000000000006</v>
      </c>
      <c r="F232" s="26">
        <f t="shared" si="41"/>
        <v>0</v>
      </c>
      <c r="G232" s="27">
        <v>152.63999999999999</v>
      </c>
      <c r="H232" s="27">
        <f t="shared" si="42"/>
        <v>0</v>
      </c>
      <c r="I232" s="81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</row>
    <row r="233" spans="1:21" x14ac:dyDescent="0.3">
      <c r="A233" s="159"/>
      <c r="B233" s="49"/>
      <c r="C233" s="50"/>
      <c r="D233" s="178"/>
      <c r="E233" s="26"/>
      <c r="F233" s="26">
        <f t="shared" si="41"/>
        <v>0</v>
      </c>
      <c r="G233" s="27">
        <v>0</v>
      </c>
      <c r="H233" s="27">
        <f t="shared" si="42"/>
        <v>0</v>
      </c>
      <c r="I233" s="81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</row>
    <row r="234" spans="1:21" x14ac:dyDescent="0.3">
      <c r="A234" s="159"/>
      <c r="B234" s="49"/>
      <c r="C234" s="50"/>
      <c r="D234" s="178"/>
      <c r="E234" s="26"/>
      <c r="F234" s="26">
        <f t="shared" si="41"/>
        <v>0</v>
      </c>
      <c r="G234" s="27">
        <v>0</v>
      </c>
      <c r="H234" s="27">
        <f t="shared" si="42"/>
        <v>0</v>
      </c>
      <c r="I234" s="81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</row>
    <row r="235" spans="1:21" x14ac:dyDescent="0.3">
      <c r="A235" s="159"/>
      <c r="B235" s="49"/>
      <c r="C235" s="50"/>
      <c r="D235" s="178"/>
      <c r="E235" s="26"/>
      <c r="F235" s="26">
        <f>E235*A235</f>
        <v>0</v>
      </c>
      <c r="G235" s="27">
        <v>0</v>
      </c>
      <c r="H235" s="27">
        <f>G235*A235</f>
        <v>0</v>
      </c>
      <c r="I235" s="81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</row>
    <row r="236" spans="1:21" ht="37.5" x14ac:dyDescent="0.3">
      <c r="A236" s="159"/>
      <c r="B236" s="49" t="s">
        <v>195</v>
      </c>
      <c r="C236" s="50">
        <v>43171</v>
      </c>
      <c r="D236" s="178" t="s">
        <v>196</v>
      </c>
      <c r="E236" s="26">
        <v>87.08</v>
      </c>
      <c r="F236" s="26">
        <f t="shared" ref="F236:F241" si="43">E236*A236</f>
        <v>0</v>
      </c>
      <c r="G236" s="27">
        <v>132.99</v>
      </c>
      <c r="H236" s="27">
        <f t="shared" ref="H236:H241" si="44">G236*A236</f>
        <v>0</v>
      </c>
      <c r="I236" s="81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</row>
    <row r="237" spans="1:21" ht="25" x14ac:dyDescent="0.3">
      <c r="A237" s="159"/>
      <c r="B237" s="49" t="s">
        <v>195</v>
      </c>
      <c r="C237" s="50">
        <v>29203</v>
      </c>
      <c r="D237" s="178" t="s">
        <v>197</v>
      </c>
      <c r="E237" s="26">
        <v>16</v>
      </c>
      <c r="F237" s="26">
        <f t="shared" si="43"/>
        <v>0</v>
      </c>
      <c r="G237" s="27">
        <v>21</v>
      </c>
      <c r="H237" s="27">
        <f t="shared" si="44"/>
        <v>0</v>
      </c>
      <c r="I237" s="81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8" spans="1:21" ht="25" x14ac:dyDescent="0.3">
      <c r="A238" s="159">
        <v>1</v>
      </c>
      <c r="B238" s="49" t="s">
        <v>195</v>
      </c>
      <c r="C238" s="50">
        <v>29852</v>
      </c>
      <c r="D238" s="178" t="s">
        <v>198</v>
      </c>
      <c r="E238" s="26">
        <v>5</v>
      </c>
      <c r="F238" s="26">
        <f t="shared" si="43"/>
        <v>5</v>
      </c>
      <c r="G238" s="27">
        <v>7</v>
      </c>
      <c r="H238" s="27">
        <f t="shared" si="44"/>
        <v>7</v>
      </c>
      <c r="I238" s="81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</row>
    <row r="239" spans="1:21" x14ac:dyDescent="0.3">
      <c r="A239" s="159"/>
      <c r="B239" s="49"/>
      <c r="C239" s="50"/>
      <c r="D239" s="178"/>
      <c r="E239" s="26"/>
      <c r="F239" s="26">
        <f t="shared" si="43"/>
        <v>0</v>
      </c>
      <c r="G239" s="27">
        <v>0</v>
      </c>
      <c r="H239" s="27">
        <f t="shared" si="44"/>
        <v>0</v>
      </c>
      <c r="I239" s="81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</row>
    <row r="240" spans="1:21" x14ac:dyDescent="0.3">
      <c r="A240" s="159"/>
      <c r="B240" s="49"/>
      <c r="C240" s="50"/>
      <c r="D240" s="178"/>
      <c r="E240" s="26"/>
      <c r="F240" s="26">
        <f t="shared" si="43"/>
        <v>0</v>
      </c>
      <c r="G240" s="27">
        <v>0</v>
      </c>
      <c r="H240" s="27">
        <f t="shared" si="44"/>
        <v>0</v>
      </c>
      <c r="I240" s="81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</row>
    <row r="241" spans="1:21" x14ac:dyDescent="0.3">
      <c r="A241" s="159"/>
      <c r="B241" s="49"/>
      <c r="C241" s="50"/>
      <c r="D241" s="178"/>
      <c r="E241" s="26"/>
      <c r="F241" s="26">
        <f t="shared" si="43"/>
        <v>0</v>
      </c>
      <c r="G241" s="27">
        <v>0</v>
      </c>
      <c r="H241" s="27">
        <f t="shared" si="44"/>
        <v>0</v>
      </c>
      <c r="I241" s="81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</row>
    <row r="242" spans="1:21" x14ac:dyDescent="0.3">
      <c r="A242" s="159"/>
      <c r="B242" s="49"/>
      <c r="C242" s="50"/>
      <c r="D242" s="178"/>
      <c r="E242" s="26"/>
      <c r="F242" s="26">
        <f>E242*A242</f>
        <v>0</v>
      </c>
      <c r="G242" s="27">
        <v>0</v>
      </c>
      <c r="H242" s="27">
        <f>G242*A242</f>
        <v>0</v>
      </c>
      <c r="I242" s="81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</row>
    <row r="243" spans="1:21" x14ac:dyDescent="0.3">
      <c r="A243" s="159"/>
      <c r="B243" s="49"/>
      <c r="C243" s="50"/>
      <c r="D243" s="178"/>
      <c r="E243" s="26"/>
      <c r="F243" s="26">
        <f t="shared" ref="F243:F249" si="45">E243*A243</f>
        <v>0</v>
      </c>
      <c r="G243" s="27">
        <v>0</v>
      </c>
      <c r="H243" s="27">
        <f t="shared" ref="H243:H249" si="46">G243*A243</f>
        <v>0</v>
      </c>
      <c r="I243" s="81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</row>
    <row r="244" spans="1:21" x14ac:dyDescent="0.3">
      <c r="A244" s="159"/>
      <c r="B244" s="49"/>
      <c r="C244" s="50"/>
      <c r="D244" s="178"/>
      <c r="E244" s="26"/>
      <c r="F244" s="26">
        <f t="shared" si="45"/>
        <v>0</v>
      </c>
      <c r="G244" s="27">
        <v>0</v>
      </c>
      <c r="H244" s="27">
        <f t="shared" si="46"/>
        <v>0</v>
      </c>
      <c r="I244" s="81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</row>
    <row r="245" spans="1:21" x14ac:dyDescent="0.3">
      <c r="A245" s="159"/>
      <c r="B245" s="49"/>
      <c r="C245" s="50"/>
      <c r="D245" s="178"/>
      <c r="E245" s="26"/>
      <c r="F245" s="26">
        <f t="shared" si="45"/>
        <v>0</v>
      </c>
      <c r="G245" s="27">
        <v>0</v>
      </c>
      <c r="H245" s="27">
        <f t="shared" si="46"/>
        <v>0</v>
      </c>
      <c r="I245" s="81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</row>
    <row r="246" spans="1:21" x14ac:dyDescent="0.3">
      <c r="A246" s="159"/>
      <c r="B246" s="49"/>
      <c r="C246" s="50"/>
      <c r="D246" s="178"/>
      <c r="E246" s="26"/>
      <c r="F246" s="26">
        <f t="shared" si="45"/>
        <v>0</v>
      </c>
      <c r="G246" s="27">
        <v>0</v>
      </c>
      <c r="H246" s="27">
        <f t="shared" si="46"/>
        <v>0</v>
      </c>
      <c r="I246" s="81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</row>
    <row r="247" spans="1:21" x14ac:dyDescent="0.3">
      <c r="A247" s="159"/>
      <c r="B247" s="49"/>
      <c r="C247" s="50"/>
      <c r="D247" s="178"/>
      <c r="E247" s="26"/>
      <c r="F247" s="26">
        <f t="shared" si="45"/>
        <v>0</v>
      </c>
      <c r="G247" s="27">
        <v>0</v>
      </c>
      <c r="H247" s="27">
        <f t="shared" si="46"/>
        <v>0</v>
      </c>
      <c r="I247" s="81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</row>
    <row r="248" spans="1:21" x14ac:dyDescent="0.3">
      <c r="A248" s="159"/>
      <c r="B248" s="49"/>
      <c r="C248" s="50"/>
      <c r="D248" s="178"/>
      <c r="E248" s="26"/>
      <c r="F248" s="26">
        <f t="shared" si="45"/>
        <v>0</v>
      </c>
      <c r="G248" s="27">
        <v>0</v>
      </c>
      <c r="H248" s="27">
        <f t="shared" si="46"/>
        <v>0</v>
      </c>
      <c r="I248" s="81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</row>
    <row r="249" spans="1:21" x14ac:dyDescent="0.3">
      <c r="A249" s="159"/>
      <c r="B249" s="49"/>
      <c r="C249" s="50"/>
      <c r="D249" s="178"/>
      <c r="E249" s="26"/>
      <c r="F249" s="26">
        <f t="shared" si="45"/>
        <v>0</v>
      </c>
      <c r="G249" s="27">
        <v>0</v>
      </c>
      <c r="H249" s="27">
        <f t="shared" si="46"/>
        <v>0</v>
      </c>
      <c r="I249" s="81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</row>
    <row r="250" spans="1:21" x14ac:dyDescent="0.3">
      <c r="A250" s="159"/>
      <c r="B250" s="49"/>
      <c r="C250" s="50"/>
      <c r="D250" s="178"/>
      <c r="E250" s="26"/>
      <c r="F250" s="26">
        <f>E250*A250</f>
        <v>0</v>
      </c>
      <c r="G250" s="27">
        <v>0</v>
      </c>
      <c r="H250" s="27">
        <f>G250*A250</f>
        <v>0</v>
      </c>
      <c r="I250" s="81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</row>
    <row r="251" spans="1:21" x14ac:dyDescent="0.3">
      <c r="A251" s="159"/>
      <c r="B251" s="49"/>
      <c r="C251" s="50"/>
      <c r="D251" s="178"/>
      <c r="E251" s="26"/>
      <c r="F251" s="26">
        <f t="shared" ref="F251:F258" si="47">E251*A251</f>
        <v>0</v>
      </c>
      <c r="G251" s="27">
        <v>0</v>
      </c>
      <c r="H251" s="27">
        <f t="shared" ref="H251:H258" si="48">G251*A251</f>
        <v>0</v>
      </c>
      <c r="I251" s="81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</row>
    <row r="252" spans="1:21" x14ac:dyDescent="0.3">
      <c r="A252" s="159"/>
      <c r="B252" s="49"/>
      <c r="C252" s="50"/>
      <c r="D252" s="178"/>
      <c r="E252" s="26"/>
      <c r="F252" s="26">
        <f t="shared" si="47"/>
        <v>0</v>
      </c>
      <c r="G252" s="27">
        <v>0</v>
      </c>
      <c r="H252" s="27">
        <f t="shared" si="48"/>
        <v>0</v>
      </c>
      <c r="I252" s="81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</row>
    <row r="253" spans="1:21" x14ac:dyDescent="0.3">
      <c r="A253" s="159"/>
      <c r="B253" s="49"/>
      <c r="C253" s="50"/>
      <c r="D253" s="178"/>
      <c r="E253" s="26"/>
      <c r="F253" s="26">
        <f t="shared" si="47"/>
        <v>0</v>
      </c>
      <c r="G253" s="27">
        <v>0</v>
      </c>
      <c r="H253" s="27">
        <f t="shared" si="48"/>
        <v>0</v>
      </c>
      <c r="I253" s="81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</row>
    <row r="254" spans="1:21" x14ac:dyDescent="0.3">
      <c r="A254" s="159"/>
      <c r="B254" s="49"/>
      <c r="C254" s="50"/>
      <c r="D254" s="178"/>
      <c r="E254" s="26"/>
      <c r="F254" s="26">
        <f t="shared" si="47"/>
        <v>0</v>
      </c>
      <c r="G254" s="27">
        <v>0</v>
      </c>
      <c r="H254" s="27">
        <f t="shared" si="48"/>
        <v>0</v>
      </c>
      <c r="I254" s="81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</row>
    <row r="255" spans="1:21" x14ac:dyDescent="0.3">
      <c r="A255" s="159"/>
      <c r="B255" s="49"/>
      <c r="C255" s="50"/>
      <c r="D255" s="178"/>
      <c r="E255" s="26"/>
      <c r="F255" s="26">
        <f t="shared" si="47"/>
        <v>0</v>
      </c>
      <c r="G255" s="27">
        <v>0</v>
      </c>
      <c r="H255" s="27">
        <f t="shared" si="48"/>
        <v>0</v>
      </c>
      <c r="I255" s="81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</row>
    <row r="256" spans="1:21" x14ac:dyDescent="0.3">
      <c r="A256" s="159"/>
      <c r="B256" s="49"/>
      <c r="C256" s="50"/>
      <c r="D256" s="178"/>
      <c r="E256" s="26"/>
      <c r="F256" s="26">
        <f t="shared" si="47"/>
        <v>0</v>
      </c>
      <c r="G256" s="27">
        <v>0</v>
      </c>
      <c r="H256" s="27">
        <f t="shared" si="48"/>
        <v>0</v>
      </c>
      <c r="I256" s="81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</row>
    <row r="257" spans="1:21" x14ac:dyDescent="0.3">
      <c r="A257" s="159"/>
      <c r="B257" s="49"/>
      <c r="C257" s="50"/>
      <c r="D257" s="178"/>
      <c r="E257" s="26"/>
      <c r="F257" s="26">
        <f t="shared" si="47"/>
        <v>0</v>
      </c>
      <c r="G257" s="27">
        <v>0</v>
      </c>
      <c r="H257" s="27">
        <f t="shared" si="48"/>
        <v>0</v>
      </c>
      <c r="I257" s="81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</row>
    <row r="258" spans="1:21" x14ac:dyDescent="0.3">
      <c r="A258" s="159"/>
      <c r="B258" s="49"/>
      <c r="C258" s="50"/>
      <c r="D258" s="178"/>
      <c r="E258" s="26"/>
      <c r="F258" s="26">
        <f t="shared" si="47"/>
        <v>0</v>
      </c>
      <c r="G258" s="27">
        <v>0</v>
      </c>
      <c r="H258" s="27">
        <f t="shared" si="48"/>
        <v>0</v>
      </c>
      <c r="I258" s="81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</row>
    <row r="259" spans="1:21" s="7" customFormat="1" ht="26.4" customHeight="1" x14ac:dyDescent="0.35">
      <c r="A259" s="165"/>
      <c r="B259" s="28"/>
      <c r="C259" s="51"/>
      <c r="D259" s="51"/>
      <c r="E259" s="52"/>
      <c r="F259" s="47">
        <f>SUM(F116:F258)</f>
        <v>5</v>
      </c>
      <c r="G259" s="140" t="s">
        <v>31</v>
      </c>
      <c r="H259" s="48">
        <f>SUM(H227:H258)</f>
        <v>7</v>
      </c>
      <c r="I259" s="81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</row>
    <row r="260" spans="1:21" ht="14.5" thickBot="1" x14ac:dyDescent="0.35">
      <c r="A260" s="162"/>
      <c r="B260" s="107"/>
      <c r="C260" s="115"/>
      <c r="D260" s="106"/>
      <c r="E260" s="107"/>
      <c r="H260" s="117"/>
      <c r="I260" s="81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</row>
    <row r="261" spans="1:21" s="79" customFormat="1" ht="24" customHeight="1" thickTop="1" thickBot="1" x14ac:dyDescent="0.35">
      <c r="A261" s="157" t="s">
        <v>25</v>
      </c>
      <c r="B261" s="101"/>
      <c r="C261" s="100"/>
      <c r="D261" s="118"/>
      <c r="E261" s="92"/>
      <c r="F261" s="96"/>
      <c r="G261" s="96"/>
      <c r="H261" s="95"/>
      <c r="I261" s="84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62" customFormat="1" ht="16" customHeight="1" thickTop="1" x14ac:dyDescent="0.3">
      <c r="A262" s="158" t="s">
        <v>0</v>
      </c>
      <c r="B262" s="76"/>
      <c r="C262" s="77"/>
      <c r="D262" s="99"/>
      <c r="E262" s="97" t="s">
        <v>61</v>
      </c>
      <c r="F262" s="121"/>
      <c r="G262" s="121"/>
      <c r="H262" s="78" t="s">
        <v>4</v>
      </c>
      <c r="I262" s="81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spans="1:21" ht="48" customHeight="1" x14ac:dyDescent="0.3">
      <c r="A263" s="166"/>
      <c r="B263" s="39"/>
      <c r="C263" s="40"/>
      <c r="D263" s="22" t="s">
        <v>39</v>
      </c>
      <c r="E263" s="41" t="s">
        <v>67</v>
      </c>
      <c r="F263" s="42">
        <f>IF(E263="no",0,SUMIF(G40:G259,"Section Total",F40:F259)*$B$16)</f>
        <v>0.05</v>
      </c>
      <c r="G263" s="140" t="s">
        <v>32</v>
      </c>
      <c r="H263" s="33">
        <f>F263/(1-$B$12)</f>
        <v>0.05</v>
      </c>
      <c r="I263" s="81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spans="1:21" ht="14.5" thickBot="1" x14ac:dyDescent="0.35">
      <c r="A264" s="167"/>
      <c r="B264" s="10"/>
      <c r="C264" s="122"/>
      <c r="E264" s="123"/>
      <c r="F264" s="116"/>
      <c r="G264" s="117"/>
      <c r="I264" s="81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</row>
    <row r="265" spans="1:21" s="79" customFormat="1" ht="24" customHeight="1" thickTop="1" thickBot="1" x14ac:dyDescent="0.35">
      <c r="A265" s="168" t="s">
        <v>43</v>
      </c>
      <c r="B265" s="124"/>
      <c r="C265" s="119"/>
      <c r="D265" s="98"/>
      <c r="E265" s="92"/>
      <c r="F265" s="92"/>
      <c r="G265" s="95"/>
      <c r="H265" s="96"/>
      <c r="I265" s="84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</row>
    <row r="266" spans="1:21" s="62" customFormat="1" ht="16" customHeight="1" thickTop="1" x14ac:dyDescent="0.3">
      <c r="A266" s="158" t="s">
        <v>0</v>
      </c>
      <c r="B266" s="99"/>
      <c r="C266" s="113"/>
      <c r="D266" s="99"/>
      <c r="E266" s="97"/>
      <c r="F266" s="121"/>
      <c r="G266" s="78"/>
      <c r="H266" s="121" t="s">
        <v>4</v>
      </c>
      <c r="I266" s="81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</row>
    <row r="267" spans="1:21" s="7" customFormat="1" ht="24" customHeight="1" x14ac:dyDescent="0.35">
      <c r="A267" s="165"/>
      <c r="B267" s="43"/>
      <c r="C267" s="44"/>
      <c r="D267" s="45"/>
      <c r="E267" s="46"/>
      <c r="F267" s="47">
        <f>SUMIF(G40:G266,"Section Total",F40:F266)+SUMIF(G40:G266,"Misc Materials",F40:F266)</f>
        <v>5.05</v>
      </c>
      <c r="G267" s="140" t="s">
        <v>26</v>
      </c>
      <c r="H267" s="48">
        <f>SUMIF(G40:G266,"Section Total",H40:H266)+SUMIF(G40:G266,"Misc Materials",H40:H266)</f>
        <v>7.05</v>
      </c>
      <c r="I267" s="81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</row>
    <row r="268" spans="1:21" ht="14.5" outlineLevel="1" thickBot="1" x14ac:dyDescent="0.35">
      <c r="A268" s="162"/>
      <c r="B268" s="126"/>
      <c r="F268" s="116"/>
      <c r="I268" s="81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spans="1:21" s="79" customFormat="1" ht="24" customHeight="1" outlineLevel="1" thickTop="1" thickBot="1" x14ac:dyDescent="0.35">
      <c r="A269" s="163" t="s">
        <v>12</v>
      </c>
      <c r="B269" s="125"/>
      <c r="C269" s="128"/>
      <c r="D269" s="127"/>
      <c r="E269" s="96"/>
      <c r="F269" s="95"/>
      <c r="G269" s="96"/>
      <c r="H269" s="95"/>
      <c r="I269" s="84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</row>
    <row r="270" spans="1:21" s="62" customFormat="1" ht="16" customHeight="1" outlineLevel="1" thickTop="1" x14ac:dyDescent="0.3">
      <c r="A270" s="164" t="str">
        <f>IF($B$18="NO","","QTY")</f>
        <v>QTY</v>
      </c>
      <c r="B270" s="76"/>
      <c r="C270" s="113"/>
      <c r="D270" s="76" t="s">
        <v>3</v>
      </c>
      <c r="E270" s="97" t="s">
        <v>0</v>
      </c>
      <c r="F270" s="78" t="s">
        <v>6</v>
      </c>
      <c r="G270" s="97"/>
      <c r="H270" s="78" t="s">
        <v>4</v>
      </c>
      <c r="I270" s="81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</row>
    <row r="271" spans="1:21" outlineLevel="1" x14ac:dyDescent="0.3">
      <c r="A271" s="169">
        <f t="shared" ref="A271:A278" si="49">IF($B$18="NO","",E271)</f>
        <v>0</v>
      </c>
      <c r="B271" s="24"/>
      <c r="C271" s="23"/>
      <c r="D271" s="23" t="str">
        <f>$A$19</f>
        <v>DESIGN/ENGINEERING</v>
      </c>
      <c r="E271" s="25"/>
      <c r="F271" s="26">
        <f t="shared" ref="F271:F278" si="50">VLOOKUP(D271,$A$2:$B$26,2,0)*E271</f>
        <v>0</v>
      </c>
      <c r="G271" s="27"/>
      <c r="H271" s="27">
        <f t="shared" ref="H271:H278" si="51">(VLOOKUP(D271,$A$2:$B$26,2,0)*E271)/(1-$B$14)</f>
        <v>0</v>
      </c>
      <c r="I271" s="81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</row>
    <row r="272" spans="1:21" outlineLevel="1" x14ac:dyDescent="0.3">
      <c r="A272" s="169">
        <f t="shared" si="49"/>
        <v>0</v>
      </c>
      <c r="B272" s="24"/>
      <c r="C272" s="23"/>
      <c r="D272" s="23" t="str">
        <f>$A$20</f>
        <v>CAD</v>
      </c>
      <c r="E272" s="25"/>
      <c r="F272" s="26">
        <f t="shared" si="50"/>
        <v>0</v>
      </c>
      <c r="G272" s="27"/>
      <c r="H272" s="27">
        <f t="shared" si="51"/>
        <v>0</v>
      </c>
      <c r="I272" s="81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</row>
    <row r="273" spans="1:21" outlineLevel="1" x14ac:dyDescent="0.3">
      <c r="A273" s="169">
        <f t="shared" si="49"/>
        <v>0</v>
      </c>
      <c r="B273" s="24"/>
      <c r="C273" s="23"/>
      <c r="D273" s="23" t="str">
        <f>$A$21</f>
        <v>FABRICATION</v>
      </c>
      <c r="E273" s="25"/>
      <c r="F273" s="26">
        <f t="shared" si="50"/>
        <v>0</v>
      </c>
      <c r="G273" s="27"/>
      <c r="H273" s="27">
        <f t="shared" si="51"/>
        <v>0</v>
      </c>
      <c r="I273" s="81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</row>
    <row r="274" spans="1:21" outlineLevel="1" x14ac:dyDescent="0.3">
      <c r="A274" s="169">
        <f t="shared" si="49"/>
        <v>0</v>
      </c>
      <c r="B274" s="24"/>
      <c r="C274" s="23"/>
      <c r="D274" s="23" t="str">
        <f>$A$22</f>
        <v>INSTALLATION</v>
      </c>
      <c r="E274" s="25"/>
      <c r="F274" s="26">
        <f t="shared" si="50"/>
        <v>0</v>
      </c>
      <c r="G274" s="27"/>
      <c r="H274" s="27">
        <f t="shared" si="51"/>
        <v>0</v>
      </c>
      <c r="I274" s="81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</row>
    <row r="275" spans="1:21" outlineLevel="1" x14ac:dyDescent="0.3">
      <c r="A275" s="169">
        <f t="shared" si="49"/>
        <v>0</v>
      </c>
      <c r="B275" s="24"/>
      <c r="C275" s="23"/>
      <c r="D275" s="23" t="str">
        <f>$A$23</f>
        <v>PROGRAMMING</v>
      </c>
      <c r="E275" s="25"/>
      <c r="F275" s="26">
        <f t="shared" si="50"/>
        <v>0</v>
      </c>
      <c r="G275" s="27"/>
      <c r="H275" s="27">
        <f t="shared" si="51"/>
        <v>0</v>
      </c>
      <c r="I275" s="81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spans="1:21" outlineLevel="1" x14ac:dyDescent="0.3">
      <c r="A276" s="169">
        <f t="shared" si="49"/>
        <v>0</v>
      </c>
      <c r="B276" s="24"/>
      <c r="C276" s="23"/>
      <c r="D276" s="23" t="str">
        <f>$A$24</f>
        <v>PROJECT MANAGEMENT</v>
      </c>
      <c r="E276" s="25"/>
      <c r="F276" s="26">
        <f t="shared" si="50"/>
        <v>0</v>
      </c>
      <c r="G276" s="27"/>
      <c r="H276" s="27">
        <f t="shared" si="51"/>
        <v>0</v>
      </c>
      <c r="I276" s="81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</row>
    <row r="277" spans="1:21" outlineLevel="1" x14ac:dyDescent="0.3">
      <c r="A277" s="169">
        <f t="shared" si="49"/>
        <v>0</v>
      </c>
      <c r="B277" s="24"/>
      <c r="C277" s="23"/>
      <c r="D277" s="23" t="str">
        <f>$A$25</f>
        <v>DOCUMENTATION</v>
      </c>
      <c r="E277" s="25"/>
      <c r="F277" s="26">
        <f t="shared" si="50"/>
        <v>0</v>
      </c>
      <c r="G277" s="27"/>
      <c r="H277" s="27">
        <f t="shared" si="51"/>
        <v>0</v>
      </c>
      <c r="I277" s="81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</row>
    <row r="278" spans="1:21" outlineLevel="1" x14ac:dyDescent="0.3">
      <c r="A278" s="169">
        <f t="shared" si="49"/>
        <v>0</v>
      </c>
      <c r="B278" s="24"/>
      <c r="C278" s="23"/>
      <c r="D278" s="23" t="str">
        <f>$A$26</f>
        <v>TRAINING</v>
      </c>
      <c r="E278" s="25"/>
      <c r="F278" s="26">
        <f t="shared" si="50"/>
        <v>0</v>
      </c>
      <c r="G278" s="27"/>
      <c r="H278" s="27">
        <f t="shared" si="51"/>
        <v>0</v>
      </c>
      <c r="I278" s="81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</row>
    <row r="279" spans="1:21" s="7" customFormat="1" ht="24" customHeight="1" x14ac:dyDescent="0.35">
      <c r="A279" s="165"/>
      <c r="B279" s="28"/>
      <c r="C279" s="29"/>
      <c r="D279" s="30"/>
      <c r="E279" s="31"/>
      <c r="F279" s="32">
        <f>SUM(F270:F278)</f>
        <v>0</v>
      </c>
      <c r="G279" s="140" t="s">
        <v>40</v>
      </c>
      <c r="H279" s="33">
        <f>SUM(H270:H278)</f>
        <v>0</v>
      </c>
      <c r="I279" s="81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</row>
    <row r="280" spans="1:21" x14ac:dyDescent="0.3">
      <c r="A280" s="162"/>
      <c r="B280" s="10"/>
      <c r="I280" s="81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</row>
    <row r="281" spans="1:21" s="62" customFormat="1" ht="14.5" thickBot="1" x14ac:dyDescent="0.35">
      <c r="A281" s="170"/>
      <c r="B281" s="129"/>
      <c r="C281" s="131"/>
      <c r="D281" s="133"/>
      <c r="E281" s="129"/>
      <c r="F281" s="129"/>
      <c r="G281" s="66"/>
      <c r="H281" s="66"/>
      <c r="I281" s="81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</row>
    <row r="282" spans="1:21" ht="14.5" thickTop="1" x14ac:dyDescent="0.3">
      <c r="A282" s="171"/>
      <c r="B282" s="130"/>
      <c r="C282" s="132"/>
      <c r="E282" s="130"/>
      <c r="F282" s="130"/>
      <c r="G282" s="134"/>
      <c r="H282" s="134"/>
      <c r="I282" s="81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</row>
    <row r="283" spans="1:21" ht="14.5" x14ac:dyDescent="0.3">
      <c r="A283" s="172" t="s">
        <v>60</v>
      </c>
      <c r="B283" s="10"/>
      <c r="I283" s="81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</row>
    <row r="284" spans="1:21" ht="14.5" thickBot="1" x14ac:dyDescent="0.35">
      <c r="A284" s="162"/>
      <c r="B284" s="10"/>
      <c r="I284" s="81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</row>
    <row r="285" spans="1:21" s="62" customFormat="1" ht="24" customHeight="1" thickTop="1" thickBot="1" x14ac:dyDescent="0.35">
      <c r="A285" s="173" t="s">
        <v>14</v>
      </c>
      <c r="B285" s="72"/>
      <c r="C285" s="73"/>
      <c r="D285" s="74"/>
      <c r="E285" s="75"/>
      <c r="F285" s="75"/>
      <c r="G285" s="75"/>
      <c r="H285" s="75"/>
      <c r="I285" s="81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</row>
    <row r="286" spans="1:21" s="62" customFormat="1" ht="16" customHeight="1" thickTop="1" x14ac:dyDescent="0.3">
      <c r="A286" s="164" t="str">
        <f>IF(B34="NO","","QTY")</f>
        <v>QTY</v>
      </c>
      <c r="B286" s="76"/>
      <c r="C286" s="77"/>
      <c r="D286" s="76" t="s">
        <v>3</v>
      </c>
      <c r="E286" s="78" t="s">
        <v>0</v>
      </c>
      <c r="F286" s="78" t="s">
        <v>6</v>
      </c>
      <c r="G286" s="78"/>
      <c r="H286" s="78" t="s">
        <v>4</v>
      </c>
      <c r="I286" s="81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</row>
    <row r="287" spans="1:21" ht="24" customHeight="1" x14ac:dyDescent="0.3">
      <c r="A287" s="174"/>
      <c r="B287" s="35"/>
      <c r="C287" s="36"/>
      <c r="D287" s="34"/>
      <c r="E287" s="37"/>
      <c r="F287" s="32">
        <f>SUMIF(G40:G286,"Equipment Total",F40:F286)</f>
        <v>5.05</v>
      </c>
      <c r="G287" s="140" t="s">
        <v>58</v>
      </c>
      <c r="H287" s="33">
        <f>SUMIF(G40:G286,"Equipment Total",H40:H286)</f>
        <v>7.05</v>
      </c>
      <c r="I287" s="81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spans="1:21" ht="24" customHeight="1" x14ac:dyDescent="0.3">
      <c r="A288" s="174"/>
      <c r="B288" s="35"/>
      <c r="C288" s="36"/>
      <c r="D288" s="34"/>
      <c r="E288" s="37"/>
      <c r="F288" s="32">
        <f>SUMIF(G40:G286,"Labor Total",F40:F286)</f>
        <v>0</v>
      </c>
      <c r="G288" s="140" t="s">
        <v>7</v>
      </c>
      <c r="H288" s="33">
        <f>SUMIF(G40:G286,"Labor Total",H40:H286)</f>
        <v>0</v>
      </c>
      <c r="I288" s="81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</row>
    <row r="289" spans="1:21" ht="24" customHeight="1" x14ac:dyDescent="0.3">
      <c r="A289" s="174"/>
      <c r="B289" s="35"/>
      <c r="C289" s="36"/>
      <c r="D289" s="34"/>
      <c r="E289" s="37"/>
      <c r="F289" s="32"/>
      <c r="G289" s="140" t="s">
        <v>27</v>
      </c>
      <c r="H289" s="33">
        <f>H287*$B$10</f>
        <v>0</v>
      </c>
      <c r="I289" s="81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</row>
    <row r="290" spans="1:21" ht="24" customHeight="1" x14ac:dyDescent="0.3">
      <c r="A290" s="174"/>
      <c r="B290" s="35"/>
      <c r="C290" s="36"/>
      <c r="D290" s="38"/>
      <c r="E290" s="37"/>
      <c r="F290" s="32">
        <f>F287*$B$15</f>
        <v>0</v>
      </c>
      <c r="G290" s="140" t="s">
        <v>41</v>
      </c>
      <c r="H290" s="33">
        <f>H287*$B$15</f>
        <v>0</v>
      </c>
      <c r="I290" s="81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</row>
    <row r="291" spans="1:21" ht="24" customHeight="1" x14ac:dyDescent="0.3">
      <c r="A291" s="174"/>
      <c r="B291" s="35"/>
      <c r="C291" s="36"/>
      <c r="D291" s="34"/>
      <c r="E291" s="37"/>
      <c r="F291" s="32"/>
      <c r="G291" s="140" t="s">
        <v>74</v>
      </c>
      <c r="H291" s="33"/>
      <c r="I291" s="81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</row>
    <row r="292" spans="1:21" s="7" customFormat="1" ht="24" customHeight="1" x14ac:dyDescent="0.35">
      <c r="A292" s="165"/>
      <c r="B292" s="28"/>
      <c r="C292" s="29"/>
      <c r="D292" s="30"/>
      <c r="E292" s="31"/>
      <c r="F292" s="32"/>
      <c r="G292" s="140" t="s">
        <v>69</v>
      </c>
      <c r="H292" s="33"/>
      <c r="I292" s="81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</row>
    <row r="293" spans="1:21" ht="24" customHeight="1" x14ac:dyDescent="0.3">
      <c r="A293" s="174"/>
      <c r="B293" s="35"/>
      <c r="C293" s="36"/>
      <c r="D293" s="34"/>
      <c r="E293" s="37"/>
      <c r="F293" s="32"/>
      <c r="G293" s="140" t="s">
        <v>42</v>
      </c>
      <c r="H293" s="33"/>
      <c r="I293" s="81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</row>
    <row r="294" spans="1:21" s="7" customFormat="1" ht="24" customHeight="1" x14ac:dyDescent="0.35">
      <c r="A294" s="165"/>
      <c r="B294" s="28"/>
      <c r="C294" s="29"/>
      <c r="D294" s="30"/>
      <c r="E294" s="31"/>
      <c r="F294" s="32"/>
      <c r="G294" s="140" t="s">
        <v>42</v>
      </c>
      <c r="H294" s="33"/>
      <c r="I294" s="81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</row>
    <row r="295" spans="1:21" s="19" customFormat="1" ht="24" customHeight="1" x14ac:dyDescent="0.3">
      <c r="A295" s="175"/>
      <c r="B295" s="17"/>
      <c r="C295" s="18"/>
      <c r="D295" s="17"/>
      <c r="E295" s="14"/>
      <c r="F295" s="32">
        <f>SUM(F287:F294)</f>
        <v>5.05</v>
      </c>
      <c r="G295" s="80" t="s">
        <v>11</v>
      </c>
      <c r="H295" s="33">
        <f>SUM(H287:H294)</f>
        <v>7.05</v>
      </c>
      <c r="I295" s="86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</row>
    <row r="296" spans="1:21" s="19" customFormat="1" ht="15" thickBot="1" x14ac:dyDescent="0.4">
      <c r="A296" s="176"/>
      <c r="B296" s="17"/>
      <c r="C296" s="18"/>
      <c r="D296" s="17"/>
      <c r="E296" s="20"/>
      <c r="F296" s="20"/>
      <c r="G296" s="117"/>
      <c r="H296" s="21"/>
      <c r="I296" s="86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</row>
    <row r="297" spans="1:21" ht="24" customHeight="1" thickTop="1" thickBot="1" x14ac:dyDescent="0.35">
      <c r="A297" s="177" t="s">
        <v>44</v>
      </c>
      <c r="B297" s="138"/>
      <c r="C297" s="137"/>
      <c r="D297" s="111"/>
      <c r="E297" s="135"/>
      <c r="F297" s="135"/>
      <c r="G297" s="136"/>
      <c r="H297" s="135"/>
      <c r="I297" s="81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</row>
    <row r="298" spans="1:21" s="62" customFormat="1" ht="16" customHeight="1" outlineLevel="1" thickTop="1" x14ac:dyDescent="0.3">
      <c r="A298" s="164" t="s">
        <v>45</v>
      </c>
      <c r="B298" s="76"/>
      <c r="C298" s="77"/>
      <c r="D298" s="76"/>
      <c r="E298" s="97"/>
      <c r="F298" s="97"/>
      <c r="G298" s="78"/>
      <c r="H298" s="97" t="s">
        <v>4</v>
      </c>
      <c r="I298" s="81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</row>
    <row r="299" spans="1:21" outlineLevel="1" x14ac:dyDescent="0.3">
      <c r="A299" s="169" t="s">
        <v>59</v>
      </c>
      <c r="B299" s="24"/>
      <c r="C299" s="23"/>
      <c r="D299" s="23" t="str">
        <f>A29&amp;" @ "&amp;B29&amp;" per hour  ($"&amp;MID(A29,1,3)*B29&amp;")"</f>
        <v>20 Hours @ 175 per hour  ($3500)</v>
      </c>
      <c r="E299" s="25"/>
      <c r="F299" s="26"/>
      <c r="G299" s="27"/>
      <c r="H299" s="27"/>
      <c r="I299" s="81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</row>
    <row r="300" spans="1:21" outlineLevel="1" x14ac:dyDescent="0.3">
      <c r="A300" s="169" t="s">
        <v>59</v>
      </c>
      <c r="B300" s="24"/>
      <c r="C300" s="23"/>
      <c r="D300" s="23" t="str">
        <f>A30&amp;" @ "&amp;B30&amp;" per hour  ($"&amp;MID(A30,1,3)*B30&amp;")"</f>
        <v>40 Hours @ 175 per hour  ($7000)</v>
      </c>
      <c r="E300" s="25"/>
      <c r="F300" s="26"/>
      <c r="G300" s="27"/>
      <c r="H300" s="27"/>
      <c r="I300" s="81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</row>
    <row r="301" spans="1:21" outlineLevel="1" x14ac:dyDescent="0.3">
      <c r="A301" s="169" t="s">
        <v>59</v>
      </c>
      <c r="B301" s="24"/>
      <c r="C301" s="23"/>
      <c r="D301" s="23" t="str">
        <f>A31&amp;" @ "&amp;B31&amp;" per hour  ($"&amp;MID(A31,1,3)*B31&amp;")"</f>
        <v>60 Hours @ 175 per hour  ($10500)</v>
      </c>
      <c r="E301" s="25"/>
      <c r="F301" s="26"/>
      <c r="G301" s="27"/>
      <c r="H301" s="27"/>
      <c r="I301" s="81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</row>
    <row r="302" spans="1:21" x14ac:dyDescent="0.3">
      <c r="A302" s="176"/>
      <c r="B302" s="15"/>
      <c r="C302" s="16"/>
      <c r="D302" s="15"/>
      <c r="E302" s="11"/>
      <c r="F302" s="32">
        <f>SUMIF(G261:G296,"Section Total",F261:F296)*$B$16</f>
        <v>0</v>
      </c>
      <c r="G302" s="140" t="s">
        <v>30</v>
      </c>
      <c r="H302" s="33" t="str">
        <f>IFERROR("$"&amp;MID(VLOOKUP("Y",A299:D301,4,0),2+FIND("(",VLOOKUP("Y",A299:D301,4,0),1),FIND(")",VLOOKUP("Y",A299:D301,4,0))-2-FIND("(",VLOOKUP("Y",A299:D301,4,0),1)),"NOT SELECTED")</f>
        <v>NOT SELECTED</v>
      </c>
      <c r="I302" s="81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</row>
    <row r="303" spans="1:21" x14ac:dyDescent="0.3">
      <c r="A303" s="176"/>
      <c r="B303" s="15"/>
      <c r="C303" s="16"/>
      <c r="D303" s="15"/>
      <c r="E303" s="11"/>
      <c r="F303" s="11"/>
      <c r="I303" s="81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</row>
    <row r="304" spans="1:21" x14ac:dyDescent="0.3">
      <c r="A304" s="176"/>
      <c r="B304" s="15"/>
      <c r="C304" s="16"/>
      <c r="D304" s="15"/>
      <c r="E304" s="11"/>
      <c r="F304" s="11"/>
      <c r="I304" s="81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</row>
    <row r="305" spans="1:21" x14ac:dyDescent="0.3">
      <c r="A305" s="176"/>
      <c r="B305" s="15"/>
      <c r="C305" s="16"/>
      <c r="D305" s="15"/>
      <c r="E305" s="11"/>
      <c r="F305" s="11"/>
      <c r="I305" s="81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</row>
    <row r="306" spans="1:21" x14ac:dyDescent="0.3">
      <c r="A306" s="176"/>
      <c r="B306" s="15"/>
      <c r="C306" s="16"/>
      <c r="D306" s="15"/>
      <c r="E306" s="11"/>
      <c r="F306" s="11"/>
      <c r="I306" s="81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</row>
    <row r="307" spans="1:21" x14ac:dyDescent="0.3">
      <c r="A307" s="176"/>
      <c r="B307" s="15"/>
      <c r="C307" s="16"/>
      <c r="D307" s="15"/>
      <c r="E307" s="11"/>
      <c r="F307" s="11"/>
      <c r="I307" s="81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</row>
    <row r="308" spans="1:21" x14ac:dyDescent="0.3">
      <c r="A308" s="176"/>
      <c r="B308" s="15"/>
      <c r="C308" s="16"/>
      <c r="D308" s="15"/>
      <c r="E308" s="11"/>
      <c r="F308" s="11"/>
      <c r="I308" s="81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</row>
    <row r="309" spans="1:21" x14ac:dyDescent="0.3">
      <c r="A309" s="176"/>
      <c r="B309" s="15"/>
      <c r="C309" s="16"/>
      <c r="D309" s="15"/>
      <c r="E309" s="11"/>
      <c r="F309" s="11"/>
      <c r="I309" s="81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</row>
    <row r="310" spans="1:21" x14ac:dyDescent="0.3">
      <c r="A310" s="176"/>
      <c r="B310" s="15"/>
      <c r="C310" s="16"/>
      <c r="D310" s="15"/>
      <c r="E310" s="11"/>
      <c r="F310" s="11"/>
      <c r="I310" s="81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</row>
    <row r="311" spans="1:21" x14ac:dyDescent="0.3">
      <c r="A311" s="176"/>
      <c r="B311" s="15"/>
      <c r="C311" s="16"/>
      <c r="D311" s="15"/>
      <c r="E311" s="11"/>
      <c r="F311" s="11"/>
      <c r="I311" s="81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</row>
    <row r="312" spans="1:21" x14ac:dyDescent="0.3">
      <c r="A312" s="176"/>
      <c r="B312" s="15"/>
      <c r="C312" s="16"/>
      <c r="D312" s="15"/>
      <c r="E312" s="11"/>
      <c r="F312" s="11"/>
      <c r="I312" s="81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</row>
    <row r="313" spans="1:21" x14ac:dyDescent="0.3">
      <c r="A313" s="176"/>
      <c r="B313" s="15"/>
      <c r="C313" s="16"/>
      <c r="D313" s="15"/>
      <c r="E313" s="11"/>
      <c r="F313" s="11"/>
      <c r="I313" s="81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</row>
    <row r="314" spans="1:21" x14ac:dyDescent="0.3">
      <c r="A314" s="176"/>
      <c r="B314" s="15"/>
      <c r="C314" s="16"/>
      <c r="D314" s="15"/>
      <c r="E314" s="11"/>
      <c r="F314" s="11"/>
      <c r="I314" s="81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</row>
    <row r="315" spans="1:21" x14ac:dyDescent="0.3">
      <c r="A315" s="176"/>
      <c r="B315" s="15"/>
      <c r="C315" s="16"/>
      <c r="D315" s="15"/>
      <c r="E315" s="11"/>
      <c r="F315" s="11"/>
      <c r="I315" s="81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</row>
    <row r="316" spans="1:21" x14ac:dyDescent="0.3">
      <c r="A316" s="176"/>
      <c r="B316" s="15"/>
      <c r="C316" s="16"/>
      <c r="D316" s="15"/>
      <c r="E316" s="11"/>
      <c r="F316" s="11"/>
      <c r="I316" s="81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</row>
    <row r="317" spans="1:21" x14ac:dyDescent="0.3">
      <c r="I317" s="81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</row>
  </sheetData>
  <sortState xmlns:xlrd2="http://schemas.microsoft.com/office/spreadsheetml/2017/richdata2" ref="A75:I78">
    <sortCondition ref="A75:A78"/>
  </sortState>
  <mergeCells count="1">
    <mergeCell ref="A39:H39"/>
  </mergeCells>
  <dataValidations disablePrompts="1" count="3">
    <dataValidation type="list" allowBlank="1" showInputMessage="1" showErrorMessage="1" sqref="B18" xr:uid="{A3570D45-A659-410F-9A97-971DC0ADE48B}">
      <formula1>"Yes,No"</formula1>
    </dataValidation>
    <dataValidation type="list" showInputMessage="1" showErrorMessage="1" sqref="A299:A301" xr:uid="{9CF5CE42-DA96-44CA-B560-172C1ECEC9F8}">
      <formula1>"-,Y"</formula1>
    </dataValidation>
    <dataValidation type="list" allowBlank="1" showInputMessage="1" showErrorMessage="1" sqref="E263" xr:uid="{9776C97D-A345-417D-A189-3246294BB5F3}">
      <formula1>"No,Yes"</formula1>
    </dataValidation>
  </dataValidations>
  <pageMargins left="0.7" right="0.7" top="0.75" bottom="0.75" header="0.3" footer="0.3"/>
  <pageSetup scale="67" fitToHeight="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F50E98FCA8748991BB61DE6D0A159" ma:contentTypeVersion="6" ma:contentTypeDescription="Create a new document." ma:contentTypeScope="" ma:versionID="a54213b22ad9f8b91426872368983fa3">
  <xsd:schema xmlns:xsd="http://www.w3.org/2001/XMLSchema" xmlns:xs="http://www.w3.org/2001/XMLSchema" xmlns:p="http://schemas.microsoft.com/office/2006/metadata/properties" xmlns:ns2="84070f30-b5d4-4735-8f3e-28e66d60ae07" targetNamespace="http://schemas.microsoft.com/office/2006/metadata/properties" ma:root="true" ma:fieldsID="fc2a0e6d5ccf5248fe71e40455f80f03" ns2:_="">
    <xsd:import namespace="84070f30-b5d4-4735-8f3e-28e66d60ae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70f30-b5d4-4735-8f3e-28e66d60a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A9DEA-D337-4D6D-8F78-AEB745059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070f30-b5d4-4735-8f3e-28e66d60a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EDDE0-10A7-42C7-BB70-407A69589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3DD071-38D9-46D4-A995-D9ADC9554A02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84070f30-b5d4-4735-8f3e-28e66d60ae07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Name</vt:lpstr>
      <vt:lpstr>'Project Name'!Print_Area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Gregory</dc:creator>
  <cp:lastModifiedBy>Surface</cp:lastModifiedBy>
  <cp:lastPrinted>2019-10-17T15:15:03Z</cp:lastPrinted>
  <dcterms:created xsi:type="dcterms:W3CDTF">2016-12-07T18:27:46Z</dcterms:created>
  <dcterms:modified xsi:type="dcterms:W3CDTF">2019-11-27T19:44:17Z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0x0101001E9F50E98FCA8748991BB61DE6D0A159</vt:lpwstr>
  </property>
</Properties>
</file>