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pengki\download\"/>
    </mc:Choice>
  </mc:AlternateContent>
  <xr:revisionPtr revIDLastSave="0" documentId="8_{85BCF482-AFDE-4F22-BBF4-9FE5E14D3F20}" xr6:coauthVersionLast="38" xr6:coauthVersionMax="38" xr10:uidLastSave="{00000000-0000-0000-0000-000000000000}"/>
  <bookViews>
    <workbookView xWindow="0" yWindow="0" windowWidth="23040" windowHeight="9060" xr2:uid="{75242D69-E0AC-4235-BA1E-1934E3C0F9BB}"/>
  </bookViews>
  <sheets>
    <sheet name="Sheet-1" sheetId="2" r:id="rId1"/>
  </sheets>
  <definedNames>
    <definedName name="_xlnm.Print_Area" localSheetId="0">'Sheet-1'!$A$3:$AE$65</definedName>
    <definedName name="_xlnm.Print_Titles" localSheetId="0">'Sheet-1'!$10:$14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2" l="1"/>
  <c r="U46" i="2" s="1"/>
  <c r="U47" i="2" s="1"/>
  <c r="S45" i="2"/>
  <c r="R45" i="2"/>
  <c r="Q45" i="2"/>
  <c r="P45" i="2"/>
  <c r="O45" i="2"/>
  <c r="N45" i="2"/>
  <c r="N46" i="2" s="1"/>
  <c r="M45" i="2"/>
  <c r="L45" i="2"/>
  <c r="L46" i="2" s="1"/>
  <c r="K45" i="2"/>
  <c r="J45" i="2"/>
  <c r="J46" i="2" s="1"/>
  <c r="H45" i="2"/>
  <c r="H46" i="2" s="1"/>
  <c r="W44" i="2"/>
  <c r="AA44" i="2" s="1"/>
  <c r="V44" i="2"/>
  <c r="V45" i="2" s="1"/>
  <c r="T44" i="2"/>
  <c r="T45" i="2" s="1"/>
  <c r="J44" i="2"/>
  <c r="H44" i="2"/>
  <c r="AB43" i="2"/>
  <c r="AD43" i="2" s="1"/>
  <c r="AA43" i="2"/>
  <c r="AA45" i="2" s="1"/>
  <c r="AA46" i="2" s="1"/>
  <c r="AC46" i="2" s="1"/>
  <c r="X43" i="2"/>
  <c r="Z43" i="2" s="1"/>
  <c r="W43" i="2"/>
  <c r="W45" i="2" s="1"/>
  <c r="W46" i="2" s="1"/>
  <c r="J43" i="2"/>
  <c r="V42" i="2"/>
  <c r="T42" i="2"/>
  <c r="R42" i="2"/>
  <c r="P42" i="2"/>
  <c r="N42" i="2"/>
  <c r="L42" i="2"/>
  <c r="J42" i="2"/>
  <c r="Z41" i="2"/>
  <c r="Y41" i="2"/>
  <c r="L39" i="2"/>
  <c r="V38" i="2"/>
  <c r="V39" i="2" s="1"/>
  <c r="U38" i="2"/>
  <c r="U39" i="2" s="1"/>
  <c r="U40" i="2" s="1"/>
  <c r="T38" i="2"/>
  <c r="T40" i="2" s="1"/>
  <c r="S38" i="2"/>
  <c r="R38" i="2"/>
  <c r="Q38" i="2"/>
  <c r="P38" i="2"/>
  <c r="O38" i="2"/>
  <c r="O39" i="2" s="1"/>
  <c r="O40" i="2" s="1"/>
  <c r="N38" i="2"/>
  <c r="N39" i="2" s="1"/>
  <c r="M38" i="2"/>
  <c r="O46" i="2" s="1"/>
  <c r="O47" i="2" s="1"/>
  <c r="L38" i="2"/>
  <c r="K38" i="2"/>
  <c r="J38" i="2"/>
  <c r="J39" i="2" s="1"/>
  <c r="H38" i="2"/>
  <c r="H39" i="2" s="1"/>
  <c r="X37" i="2"/>
  <c r="AB37" i="2" s="1"/>
  <c r="AD37" i="2" s="1"/>
  <c r="W37" i="2"/>
  <c r="AA37" i="2" s="1"/>
  <c r="AC37" i="2" s="1"/>
  <c r="X36" i="2"/>
  <c r="AB36" i="2" s="1"/>
  <c r="AD36" i="2" s="1"/>
  <c r="W36" i="2"/>
  <c r="AA36" i="2" s="1"/>
  <c r="AC36" i="2" s="1"/>
  <c r="X35" i="2"/>
  <c r="AB35" i="2" s="1"/>
  <c r="AD35" i="2" s="1"/>
  <c r="W35" i="2"/>
  <c r="AA35" i="2" s="1"/>
  <c r="AC35" i="2" s="1"/>
  <c r="X34" i="2"/>
  <c r="AB34" i="2" s="1"/>
  <c r="AD34" i="2" s="1"/>
  <c r="W34" i="2"/>
  <c r="AA34" i="2" s="1"/>
  <c r="AC34" i="2" s="1"/>
  <c r="X33" i="2"/>
  <c r="AB33" i="2" s="1"/>
  <c r="AD33" i="2" s="1"/>
  <c r="W33" i="2"/>
  <c r="AA33" i="2" s="1"/>
  <c r="AC33" i="2" s="1"/>
  <c r="X32" i="2"/>
  <c r="AB32" i="2" s="1"/>
  <c r="AD32" i="2" s="1"/>
  <c r="W32" i="2"/>
  <c r="AA32" i="2" s="1"/>
  <c r="AC32" i="2" s="1"/>
  <c r="X31" i="2"/>
  <c r="AB31" i="2" s="1"/>
  <c r="AD31" i="2" s="1"/>
  <c r="W31" i="2"/>
  <c r="AA31" i="2" s="1"/>
  <c r="AC31" i="2" s="1"/>
  <c r="X30" i="2"/>
  <c r="AB30" i="2" s="1"/>
  <c r="AD30" i="2" s="1"/>
  <c r="W30" i="2"/>
  <c r="AA30" i="2" s="1"/>
  <c r="AC30" i="2" s="1"/>
  <c r="X29" i="2"/>
  <c r="AB29" i="2" s="1"/>
  <c r="AD29" i="2" s="1"/>
  <c r="W29" i="2"/>
  <c r="AA29" i="2" s="1"/>
  <c r="AC29" i="2" s="1"/>
  <c r="X28" i="2"/>
  <c r="AB28" i="2" s="1"/>
  <c r="AD28" i="2" s="1"/>
  <c r="W28" i="2"/>
  <c r="AA28" i="2" s="1"/>
  <c r="AC28" i="2" s="1"/>
  <c r="X27" i="2"/>
  <c r="AB27" i="2" s="1"/>
  <c r="AD27" i="2" s="1"/>
  <c r="W27" i="2"/>
  <c r="AA27" i="2" s="1"/>
  <c r="AC27" i="2" s="1"/>
  <c r="X26" i="2"/>
  <c r="AB26" i="2" s="1"/>
  <c r="AD26" i="2" s="1"/>
  <c r="W26" i="2"/>
  <c r="AA26" i="2" s="1"/>
  <c r="AC26" i="2" s="1"/>
  <c r="X25" i="2"/>
  <c r="AB25" i="2" s="1"/>
  <c r="AD25" i="2" s="1"/>
  <c r="W25" i="2"/>
  <c r="AA25" i="2" s="1"/>
  <c r="AC25" i="2" s="1"/>
  <c r="X24" i="2"/>
  <c r="AB24" i="2" s="1"/>
  <c r="AD24" i="2" s="1"/>
  <c r="W24" i="2"/>
  <c r="AA24" i="2" s="1"/>
  <c r="AC24" i="2" s="1"/>
  <c r="X23" i="2"/>
  <c r="AB23" i="2" s="1"/>
  <c r="AD23" i="2" s="1"/>
  <c r="W23" i="2"/>
  <c r="AA23" i="2" s="1"/>
  <c r="AC23" i="2" s="1"/>
  <c r="X22" i="2"/>
  <c r="AB22" i="2" s="1"/>
  <c r="AD22" i="2" s="1"/>
  <c r="W22" i="2"/>
  <c r="AA22" i="2" s="1"/>
  <c r="AC22" i="2" s="1"/>
  <c r="X21" i="2"/>
  <c r="AB21" i="2" s="1"/>
  <c r="AD21" i="2" s="1"/>
  <c r="W21" i="2"/>
  <c r="AA21" i="2" s="1"/>
  <c r="AC21" i="2" s="1"/>
  <c r="X20" i="2"/>
  <c r="AB20" i="2" s="1"/>
  <c r="AD20" i="2" s="1"/>
  <c r="W20" i="2"/>
  <c r="AA20" i="2" s="1"/>
  <c r="AC20" i="2" s="1"/>
  <c r="X19" i="2"/>
  <c r="AB19" i="2" s="1"/>
  <c r="AD19" i="2" s="1"/>
  <c r="W19" i="2"/>
  <c r="AA19" i="2" s="1"/>
  <c r="AC19" i="2" s="1"/>
  <c r="X18" i="2"/>
  <c r="AB18" i="2" s="1"/>
  <c r="W18" i="2"/>
  <c r="AA18" i="2" s="1"/>
  <c r="V17" i="2"/>
  <c r="T17" i="2"/>
  <c r="R17" i="2"/>
  <c r="P17" i="2"/>
  <c r="N17" i="2"/>
  <c r="L17" i="2"/>
  <c r="J17" i="2"/>
  <c r="K46" i="2" l="1"/>
  <c r="S46" i="2"/>
  <c r="S47" i="2" s="1"/>
  <c r="R46" i="2"/>
  <c r="P39" i="2"/>
  <c r="Q39" i="2"/>
  <c r="Q40" i="2" s="1"/>
  <c r="W40" i="2" s="1"/>
  <c r="V40" i="2"/>
  <c r="R39" i="2"/>
  <c r="T39" i="2"/>
  <c r="K39" i="2"/>
  <c r="S39" i="2"/>
  <c r="S40" i="2" s="1"/>
  <c r="AC44" i="2"/>
  <c r="Q46" i="2"/>
  <c r="Q47" i="2" s="1"/>
  <c r="W47" i="2" s="1"/>
  <c r="X44" i="2"/>
  <c r="AB44" i="2" s="1"/>
  <c r="AB42" i="2" s="1"/>
  <c r="P46" i="2"/>
  <c r="P47" i="2"/>
  <c r="T47" i="2"/>
  <c r="T46" i="2"/>
  <c r="AB38" i="2"/>
  <c r="AB39" i="2" s="1"/>
  <c r="AD39" i="2" s="1"/>
  <c r="AD18" i="2"/>
  <c r="AD38" i="2" s="1"/>
  <c r="AB17" i="2"/>
  <c r="V47" i="2"/>
  <c r="X47" i="2" s="1"/>
  <c r="V46" i="2"/>
  <c r="AA38" i="2"/>
  <c r="AA39" i="2" s="1"/>
  <c r="AC39" i="2" s="1"/>
  <c r="AC18" i="2"/>
  <c r="AC38" i="2" s="1"/>
  <c r="M39" i="2"/>
  <c r="P40" i="2"/>
  <c r="Y19" i="2"/>
  <c r="Y20" i="2"/>
  <c r="Y22" i="2"/>
  <c r="Y24" i="2"/>
  <c r="Y26" i="2"/>
  <c r="Y29" i="2"/>
  <c r="Y30" i="2"/>
  <c r="Y32" i="2"/>
  <c r="Y33" i="2"/>
  <c r="Y36" i="2"/>
  <c r="X17" i="2"/>
  <c r="W38" i="2"/>
  <c r="W39" i="2" s="1"/>
  <c r="Y43" i="2"/>
  <c r="Y47" i="2" s="1"/>
  <c r="X38" i="2"/>
  <c r="X39" i="2" s="1"/>
  <c r="Y27" i="2"/>
  <c r="Y35" i="2"/>
  <c r="AC43" i="2"/>
  <c r="Y44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R40" i="2"/>
  <c r="R47" i="2"/>
  <c r="M46" i="2"/>
  <c r="Y18" i="2"/>
  <c r="Y21" i="2"/>
  <c r="Y23" i="2"/>
  <c r="Y25" i="2"/>
  <c r="Y28" i="2"/>
  <c r="Y31" i="2"/>
  <c r="Y34" i="2"/>
  <c r="Y37" i="2"/>
  <c r="X45" i="2" l="1"/>
  <c r="X46" i="2" s="1"/>
  <c r="AD44" i="2"/>
  <c r="X42" i="2"/>
  <c r="AB45" i="2"/>
  <c r="AB46" i="2" s="1"/>
  <c r="AD46" i="2" s="1"/>
  <c r="Z44" i="2"/>
  <c r="Z47" i="2" s="1"/>
  <c r="Y40" i="2"/>
  <c r="Y48" i="2" s="1"/>
  <c r="Y49" i="2" s="1"/>
  <c r="AC47" i="2"/>
  <c r="AC48" i="2" s="1"/>
  <c r="AC49" i="2" s="1"/>
  <c r="AC45" i="2"/>
  <c r="AD40" i="2"/>
  <c r="AD41" i="2"/>
  <c r="AC40" i="2"/>
  <c r="AC41" i="2"/>
  <c r="Z40" i="2"/>
  <c r="Z48" i="2" s="1"/>
  <c r="Z49" i="2" s="1"/>
  <c r="X40" i="2"/>
  <c r="AD45" i="2" l="1"/>
  <c r="AD47" i="2"/>
  <c r="AD48" i="2" s="1"/>
  <c r="AD49" i="2" s="1"/>
</calcChain>
</file>

<file path=xl/sharedStrings.xml><?xml version="1.0" encoding="utf-8"?>
<sst xmlns="http://schemas.openxmlformats.org/spreadsheetml/2006/main" count="152" uniqueCount="97">
  <si>
    <t>Formulir</t>
  </si>
  <si>
    <t xml:space="preserve">Evaluasi Hasil terhadap RENJA PD </t>
  </si>
  <si>
    <t>Sasaran pembangunan tahunan kabupaten/kota:</t>
  </si>
  <si>
    <t>Sasaran: Meningkatnya kualitas perencanaan pembangunan daerah</t>
  </si>
  <si>
    <t>No</t>
  </si>
  <si>
    <t>Kode</t>
  </si>
  <si>
    <t>Urusan/Bidang Urusan Pemerintahan Daerah dan Program/Kegiatan</t>
  </si>
  <si>
    <t>Indikator Kinerja Program (Outcome)/Kegiatan (Output)</t>
  </si>
  <si>
    <t xml:space="preserve">Realisasi Capaian Kinerja RPJMD s/d RKPD Tahun Lalu (n-2) 
</t>
  </si>
  <si>
    <t xml:space="preserve">Target Kinerja dan Anggaran
RKPD Tahun berjalan
(tahun n-1) yang dievaluasi
</t>
  </si>
  <si>
    <t>Realisasi Kinerja Pada Triwulan</t>
  </si>
  <si>
    <t xml:space="preserve">Realisasi Capaian Kinerja dan Anggaran RKPD yang Dievaluasi
(tahun n-1)
</t>
  </si>
  <si>
    <t xml:space="preserve">Tingkat Capaian Kinerja dan Realisasi Anggaran RKPD Tahun n-1 (%)
</t>
  </si>
  <si>
    <t xml:space="preserve">Realisasi Kinerja &amp; Anggaran RPJMD s/d Tahun n-1
(Akhir Thn Pelaks RKPD)
</t>
  </si>
  <si>
    <t xml:space="preserve">Tingkat Capaian Kinerja dan Realisasi Anggaran RPJMD s/d Tahun n-1
(%)
</t>
  </si>
  <si>
    <t xml:space="preserve">Perangkat Daerah 
Penanggung
Jawab
</t>
  </si>
  <si>
    <t>Keterangan</t>
  </si>
  <si>
    <t>I</t>
  </si>
  <si>
    <t>II</t>
  </si>
  <si>
    <t>III</t>
  </si>
  <si>
    <t>IV</t>
  </si>
  <si>
    <t>K</t>
  </si>
  <si>
    <t>Rp. (000)</t>
  </si>
  <si>
    <t>Rp.</t>
  </si>
  <si>
    <t>12 = 8+9+10+11</t>
  </si>
  <si>
    <t>13 = 12/7*100</t>
  </si>
  <si>
    <t>14 = 6 + 12</t>
  </si>
  <si>
    <t>15 = 14/5*100</t>
  </si>
  <si>
    <t>Fungsi Penunjang Urusan Pemerintahan Daerah</t>
  </si>
  <si>
    <t>1</t>
  </si>
  <si>
    <t>Perencanaan</t>
  </si>
  <si>
    <t xml:space="preserve"> </t>
  </si>
  <si>
    <t>01</t>
  </si>
  <si>
    <t>Program Pelayanan Administrasi Perkantoran</t>
  </si>
  <si>
    <t>Cakupan layanan administrasi perkantoran</t>
  </si>
  <si>
    <t>persen</t>
  </si>
  <si>
    <t>Pelayanan Administrasi Perkantoran</t>
  </si>
  <si>
    <t>Tersedianya alat tulis kantor</t>
  </si>
  <si>
    <t>jenis</t>
  </si>
  <si>
    <t>SEKRETARIAT BAPPEDA</t>
  </si>
  <si>
    <t>Tersedianya alat listrik dan elektronik</t>
  </si>
  <si>
    <t>Tersedianya peralatan kebersihan dan bahan pembersih</t>
  </si>
  <si>
    <t>Tersedianya spanduk</t>
  </si>
  <si>
    <t>bulan</t>
  </si>
  <si>
    <t>Tersedianya air, listrik dan komunikasi kantor</t>
  </si>
  <si>
    <t>Tersedianya surat kabar</t>
  </si>
  <si>
    <t>Tersedianya jasa kebersihan dan keamanan kantor</t>
  </si>
  <si>
    <t>orang</t>
  </si>
  <si>
    <t>Tersedianya tenaga pendukung administrasi perkantoran</t>
  </si>
  <si>
    <t xml:space="preserve">Tersedianya barang cetakan </t>
  </si>
  <si>
    <t>Tersedianya penggandaan dokumen</t>
  </si>
  <si>
    <t>lembar</t>
  </si>
  <si>
    <t>Tersedianya penjilidan dokumen</t>
  </si>
  <si>
    <t>buku</t>
  </si>
  <si>
    <t>Tersedianya makan minum tamu dan rapat rutin</t>
  </si>
  <si>
    <t>dus</t>
  </si>
  <si>
    <t>Rapat-rapat koordinasi dan konsultasi dalam daerah yang dihadiri</t>
  </si>
  <si>
    <t>hok</t>
  </si>
  <si>
    <t>Rapat-rapat koordinasi dan konsultasi luar daerah yang dihadiri</t>
  </si>
  <si>
    <t xml:space="preserve">Rapat-rapat koordinasi dan konsultasi luar negeri yang dihadiri </t>
  </si>
  <si>
    <t>paket</t>
  </si>
  <si>
    <t>Frekuensi pengajian rutin aparatur</t>
  </si>
  <si>
    <t>kali</t>
  </si>
  <si>
    <t>Jumlah dokumen surat yang terselesaikan</t>
  </si>
  <si>
    <t>surat</t>
  </si>
  <si>
    <t>Penyelenggaraan pameran publikasi pembangunan</t>
  </si>
  <si>
    <t>Pelayanan Administrasi Aset</t>
  </si>
  <si>
    <t>Jumlah dokumen laporan aset Bappeda</t>
  </si>
  <si>
    <t>dokumen</t>
  </si>
  <si>
    <t>Pelayanan Administrasi Kepegawaian</t>
  </si>
  <si>
    <t>Jumlah dokumen laporan kepegawaian Bappeda</t>
  </si>
  <si>
    <t>Rata-rata capaian kinerja (%)</t>
  </si>
  <si>
    <t>Predikat kinerja</t>
  </si>
  <si>
    <t>Program Peningkatan Kapasitas Sumber Daya Aparatur</t>
  </si>
  <si>
    <t>Cakupan Peningkatan Kapasitas Sumber Daya Aparatur</t>
  </si>
  <si>
    <t>Pendidikan dan Pelatihan Formal</t>
  </si>
  <si>
    <t>Jumlah aparatur yang mengikuti pendidikan dan pelatihan formal</t>
  </si>
  <si>
    <t>Peningkatan Kapasitas Perencana Pembangunan</t>
  </si>
  <si>
    <t>Jumlah aparatur yang mengikuti sosialisasi peraturan perundang-undangan</t>
  </si>
  <si>
    <t>RATA-RATA CAPAIAN KINERJA DAN ANGGARAN DARI SELURUH PROGRAM (PROGRAM 1 s.d……..)</t>
  </si>
  <si>
    <t>PREDIKAT KINERJA DARI SELURUH PROGRAM (PROGRAM 1 s.d. …...)</t>
  </si>
  <si>
    <t>Faktor pendorong keberhasilan pencapaian kinerja : aparatur pelaksana kegiatan yang memahami tugas dan fungsinya, sarana dan prasarana kerja memadai, ketersediaan dana tepat waktu, dll</t>
  </si>
  <si>
    <t>Faktor penghambat pencapaian kinerja : proses administrasi pengadaan barang/jasa mengalami keterlambatan, kondisi iklim yang tidak mendukung, dll</t>
  </si>
  <si>
    <t xml:space="preserve">Tindak lanjut yang diperlukan dalam triwulan berikutnya*): </t>
  </si>
  <si>
    <t xml:space="preserve">Tindak lanjut yang diperlukan dalam Renja berikutnya**): </t>
  </si>
  <si>
    <t>*) Diisi oleh Kepala Bappeda</t>
  </si>
  <si>
    <t>…………., tanggal …………..</t>
  </si>
  <si>
    <t>*) Diisi pada evaluasi akhir periode pelaksanaan RKPD kabupaten/kota oleh Kepala Bappeda</t>
  </si>
  <si>
    <t>Disusun</t>
  </si>
  <si>
    <t>Dievaluasi</t>
  </si>
  <si>
    <t xml:space="preserve">KEPALA ……..…………………. </t>
  </si>
  <si>
    <t>KEPALA BAPPEDA …………………</t>
  </si>
  <si>
    <t>KABUPATEN/KOTA ……………….</t>
  </si>
  <si>
    <t>(………………………………………………….)</t>
  </si>
  <si>
    <t>Kabupaten Sukabumi</t>
  </si>
  <si>
    <t>Tahun 2018</t>
  </si>
  <si>
    <t>Target RPJMD pada
Tahun 2016 s/d 2021
(Periode RPJMD)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</si>
</sst>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(* #,##0.00_);_(* \(#,##0.00\);_(* &quot;-&quot;??_);_(@_)"/>
    <numFmt numFmtId="167" formatCode="_(* #,##0_);_(* \(#,##0\);_(* &quot;-&quot;??_);_(@_)"/>
    <numFmt numFmtId="168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color theme="1"/>
      <name val="Bookman Old Style"/>
      <family val="1"/>
    </font>
    <font>
      <b/>
      <sz val="10"/>
      <color rgb="FFFF0000"/>
      <name val="Bookman Old Style"/>
      <family val="1"/>
    </font>
    <font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sz val="10"/>
      <color theme="0"/>
      <name val="Bookman Old Style"/>
      <family val="1"/>
    </font>
    <font>
      <sz val="10"/>
      <color rgb="FF000000"/>
      <name val="Calibri"/>
      <family val="2"/>
      <scheme val="minor"/>
    </font>
    <font>
      <b/>
      <u/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70">
    <xf numFmtId="0" fontId="0" fillId="0" borderId="0" xfId="0"/>
    <xf numFmtId="0" fontId="3" fillId="0" borderId="0" xfId="3" applyFont="1" applyFill="1"/>
    <xf numFmtId="0" fontId="4" fillId="0" borderId="0" xfId="3" applyFont="1" applyFill="1"/>
    <xf numFmtId="0" fontId="4" fillId="2" borderId="0" xfId="3" applyFont="1" applyFill="1"/>
    <xf numFmtId="164" fontId="4" fillId="2" borderId="0" xfId="1" applyNumberFormat="1" applyFont="1" applyFill="1"/>
    <xf numFmtId="165" fontId="4" fillId="0" borderId="0" xfId="1" applyNumberFormat="1" applyFont="1" applyFill="1"/>
    <xf numFmtId="0" fontId="5" fillId="0" borderId="0" xfId="3" applyFont="1" applyFill="1" applyAlignment="1">
      <alignment horizontal="center" vertical="top"/>
    </xf>
    <xf numFmtId="0" fontId="3" fillId="0" borderId="1" xfId="3" applyFont="1" applyFill="1" applyBorder="1" applyAlignment="1">
      <alignment horizontal="center" vertical="top" wrapText="1"/>
    </xf>
    <xf numFmtId="0" fontId="3" fillId="0" borderId="2" xfId="3" applyFont="1" applyFill="1" applyBorder="1" applyAlignment="1">
      <alignment horizontal="center" vertical="top" wrapText="1"/>
    </xf>
    <xf numFmtId="0" fontId="3" fillId="0" borderId="3" xfId="3" applyFont="1" applyFill="1" applyBorder="1" applyAlignment="1">
      <alignment horizontal="center" vertical="top" wrapText="1"/>
    </xf>
    <xf numFmtId="0" fontId="3" fillId="0" borderId="4" xfId="3" applyFont="1" applyFill="1" applyBorder="1" applyAlignment="1">
      <alignment horizontal="center" vertical="top" wrapText="1"/>
    </xf>
    <xf numFmtId="0" fontId="3" fillId="0" borderId="5" xfId="3" applyFont="1" applyFill="1" applyBorder="1" applyAlignment="1">
      <alignment horizontal="center" vertical="top" wrapText="1"/>
    </xf>
    <xf numFmtId="0" fontId="3" fillId="2" borderId="6" xfId="3" applyFont="1" applyFill="1" applyBorder="1" applyAlignment="1">
      <alignment horizontal="center" vertical="top" wrapText="1"/>
    </xf>
    <xf numFmtId="0" fontId="3" fillId="2" borderId="7" xfId="3" applyFont="1" applyFill="1" applyBorder="1" applyAlignment="1">
      <alignment horizontal="center" vertical="top" wrapText="1"/>
    </xf>
    <xf numFmtId="0" fontId="3" fillId="2" borderId="8" xfId="3" applyFont="1" applyFill="1" applyBorder="1" applyAlignment="1">
      <alignment horizontal="center" vertical="top" wrapText="1"/>
    </xf>
    <xf numFmtId="0" fontId="3" fillId="0" borderId="0" xfId="3" applyFont="1" applyFill="1" applyBorder="1" applyAlignment="1">
      <alignment vertical="center" wrapText="1"/>
    </xf>
    <xf numFmtId="0" fontId="6" fillId="0" borderId="0" xfId="3" applyFont="1" applyFill="1" applyAlignment="1">
      <alignment horizontal="center" wrapText="1"/>
    </xf>
    <xf numFmtId="0" fontId="3" fillId="0" borderId="9" xfId="3" applyFont="1" applyFill="1" applyBorder="1" applyAlignment="1">
      <alignment horizontal="center" vertical="top" wrapText="1"/>
    </xf>
    <xf numFmtId="0" fontId="3" fillId="0" borderId="10" xfId="3" applyFont="1" applyFill="1" applyBorder="1" applyAlignment="1">
      <alignment horizontal="center" vertical="top" wrapText="1"/>
    </xf>
    <xf numFmtId="0" fontId="3" fillId="0" borderId="11" xfId="3" applyFont="1" applyFill="1" applyBorder="1" applyAlignment="1">
      <alignment horizontal="center" vertical="top" wrapText="1"/>
    </xf>
    <xf numFmtId="0" fontId="3" fillId="0" borderId="12" xfId="3" applyFont="1" applyFill="1" applyBorder="1" applyAlignment="1">
      <alignment horizontal="center" vertical="top" wrapText="1"/>
    </xf>
    <xf numFmtId="0" fontId="3" fillId="0" borderId="13" xfId="3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/>
    </xf>
    <xf numFmtId="0" fontId="3" fillId="0" borderId="1" xfId="3" applyFont="1" applyFill="1" applyBorder="1" applyAlignment="1">
      <alignment horizontal="center" vertical="top"/>
    </xf>
    <xf numFmtId="0" fontId="3" fillId="2" borderId="1" xfId="3" applyFont="1" applyFill="1" applyBorder="1" applyAlignment="1">
      <alignment horizontal="center" vertical="top"/>
    </xf>
    <xf numFmtId="164" fontId="3" fillId="2" borderId="1" xfId="1" applyNumberFormat="1" applyFont="1" applyFill="1" applyBorder="1" applyAlignment="1">
      <alignment horizontal="center" vertical="top"/>
    </xf>
    <xf numFmtId="165" fontId="3" fillId="0" borderId="1" xfId="1" applyNumberFormat="1" applyFont="1" applyFill="1" applyBorder="1" applyAlignment="1">
      <alignment horizontal="center" vertical="top"/>
    </xf>
    <xf numFmtId="0" fontId="7" fillId="0" borderId="0" xfId="3" applyFont="1" applyFill="1"/>
    <xf numFmtId="0" fontId="4" fillId="0" borderId="6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4" fillId="2" borderId="6" xfId="3" applyFont="1" applyFill="1" applyBorder="1" applyAlignment="1">
      <alignment horizontal="center" vertical="center"/>
    </xf>
    <xf numFmtId="0" fontId="4" fillId="2" borderId="8" xfId="3" applyFont="1" applyFill="1" applyBorder="1" applyAlignment="1">
      <alignment horizontal="center" vertical="center"/>
    </xf>
    <xf numFmtId="0" fontId="4" fillId="0" borderId="2" xfId="3" quotePrefix="1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left" vertical="top" wrapText="1"/>
    </xf>
    <xf numFmtId="0" fontId="6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vertical="top"/>
    </xf>
    <xf numFmtId="167" fontId="4" fillId="0" borderId="2" xfId="4" applyNumberFormat="1" applyFont="1" applyFill="1" applyBorder="1" applyAlignment="1">
      <alignment vertical="top"/>
    </xf>
    <xf numFmtId="167" fontId="4" fillId="2" borderId="2" xfId="4" applyNumberFormat="1" applyFont="1" applyFill="1" applyBorder="1" applyAlignment="1">
      <alignment vertical="top"/>
    </xf>
    <xf numFmtId="164" fontId="4" fillId="2" borderId="2" xfId="1" applyNumberFormat="1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4" fillId="0" borderId="2" xfId="3" applyFont="1" applyFill="1" applyBorder="1"/>
    <xf numFmtId="0" fontId="3" fillId="0" borderId="2" xfId="3" applyFont="1" applyFill="1" applyBorder="1" applyAlignment="1">
      <alignment horizontal="center" vertical="center"/>
    </xf>
    <xf numFmtId="0" fontId="6" fillId="0" borderId="2" xfId="3" quotePrefix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left" vertical="center" wrapText="1"/>
    </xf>
    <xf numFmtId="166" fontId="3" fillId="0" borderId="2" xfId="4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167" fontId="3" fillId="0" borderId="2" xfId="4" applyNumberFormat="1" applyFont="1" applyFill="1" applyBorder="1" applyAlignment="1">
      <alignment horizontal="center" vertical="center"/>
    </xf>
    <xf numFmtId="167" fontId="3" fillId="0" borderId="2" xfId="4" applyNumberFormat="1" applyFont="1" applyFill="1" applyBorder="1" applyAlignment="1">
      <alignment horizontal="right" vertical="center"/>
    </xf>
    <xf numFmtId="167" fontId="3" fillId="2" borderId="2" xfId="4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6" fontId="3" fillId="0" borderId="2" xfId="4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 vertical="center"/>
    </xf>
    <xf numFmtId="166" fontId="3" fillId="0" borderId="2" xfId="3" applyNumberFormat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168" fontId="4" fillId="0" borderId="0" xfId="5" applyFont="1" applyFill="1" applyBorder="1" applyAlignment="1">
      <alignment horizontal="center"/>
    </xf>
    <xf numFmtId="0" fontId="4" fillId="0" borderId="2" xfId="3" applyFont="1" applyFill="1" applyBorder="1" applyAlignment="1">
      <alignment vertical="center"/>
    </xf>
    <xf numFmtId="0" fontId="8" fillId="0" borderId="2" xfId="3" quotePrefix="1" applyFont="1" applyFill="1" applyBorder="1" applyAlignment="1">
      <alignment horizontal="center" vertical="top" wrapText="1"/>
    </xf>
    <xf numFmtId="0" fontId="4" fillId="0" borderId="2" xfId="3" quotePrefix="1" applyFont="1" applyFill="1" applyBorder="1" applyAlignment="1">
      <alignment horizontal="center" vertical="top"/>
    </xf>
    <xf numFmtId="0" fontId="9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right" vertical="top" wrapText="1"/>
    </xf>
    <xf numFmtId="164" fontId="4" fillId="0" borderId="2" xfId="1" applyNumberFormat="1" applyFont="1" applyFill="1" applyBorder="1" applyAlignment="1">
      <alignment horizontal="center" vertical="top"/>
    </xf>
    <xf numFmtId="164" fontId="9" fillId="0" borderId="2" xfId="1" applyNumberFormat="1" applyFont="1" applyFill="1" applyBorder="1" applyAlignment="1">
      <alignment horizontal="center" vertical="top" wrapText="1"/>
    </xf>
    <xf numFmtId="167" fontId="4" fillId="0" borderId="2" xfId="4" applyNumberFormat="1" applyFont="1" applyFill="1" applyBorder="1" applyAlignment="1">
      <alignment horizontal="center" vertical="center"/>
    </xf>
    <xf numFmtId="167" fontId="4" fillId="2" borderId="2" xfId="4" applyNumberFormat="1" applyFont="1" applyFill="1" applyBorder="1" applyAlignment="1">
      <alignment horizontal="center" vertical="top"/>
    </xf>
    <xf numFmtId="164" fontId="4" fillId="2" borderId="2" xfId="1" applyNumberFormat="1" applyFont="1" applyFill="1" applyBorder="1" applyAlignment="1">
      <alignment horizontal="center" vertical="top"/>
    </xf>
    <xf numFmtId="167" fontId="4" fillId="0" borderId="2" xfId="3" applyNumberFormat="1" applyFont="1" applyFill="1" applyBorder="1" applyAlignment="1">
      <alignment horizontal="right" vertical="top"/>
    </xf>
    <xf numFmtId="166" fontId="4" fillId="0" borderId="2" xfId="4" applyNumberFormat="1" applyFont="1" applyFill="1" applyBorder="1" applyAlignment="1">
      <alignment horizontal="center" vertical="top"/>
    </xf>
    <xf numFmtId="165" fontId="4" fillId="0" borderId="2" xfId="1" applyNumberFormat="1" applyFont="1" applyFill="1" applyBorder="1" applyAlignment="1">
      <alignment horizontal="center" vertical="top"/>
    </xf>
    <xf numFmtId="167" fontId="4" fillId="0" borderId="2" xfId="4" applyNumberFormat="1" applyFont="1" applyFill="1" applyBorder="1" applyAlignment="1">
      <alignment horizontal="center" vertical="top"/>
    </xf>
    <xf numFmtId="166" fontId="4" fillId="0" borderId="2" xfId="3" applyNumberFormat="1" applyFont="1" applyFill="1" applyBorder="1" applyAlignment="1">
      <alignment horizontal="center" vertical="top"/>
    </xf>
    <xf numFmtId="0" fontId="4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left" vertical="top" wrapText="1"/>
    </xf>
    <xf numFmtId="3" fontId="9" fillId="0" borderId="2" xfId="0" applyNumberFormat="1" applyFont="1" applyFill="1" applyBorder="1" applyAlignment="1">
      <alignment horizontal="center" vertical="top" wrapText="1"/>
    </xf>
    <xf numFmtId="166" fontId="4" fillId="2" borderId="2" xfId="4" applyNumberFormat="1" applyFont="1" applyFill="1" applyBorder="1" applyAlignment="1">
      <alignment horizontal="center" vertical="top"/>
    </xf>
    <xf numFmtId="0" fontId="8" fillId="0" borderId="6" xfId="3" applyFont="1" applyFill="1" applyBorder="1" applyAlignment="1">
      <alignment horizontal="right"/>
    </xf>
    <xf numFmtId="0" fontId="8" fillId="0" borderId="7" xfId="3" applyFont="1" applyFill="1" applyBorder="1" applyAlignment="1">
      <alignment horizontal="right"/>
    </xf>
    <xf numFmtId="0" fontId="8" fillId="0" borderId="8" xfId="3" applyFont="1" applyFill="1" applyBorder="1" applyAlignment="1">
      <alignment horizontal="right"/>
    </xf>
    <xf numFmtId="166" fontId="4" fillId="3" borderId="2" xfId="3" applyNumberFormat="1" applyFont="1" applyFill="1" applyBorder="1" applyAlignment="1"/>
    <xf numFmtId="0" fontId="4" fillId="3" borderId="7" xfId="3" applyFont="1" applyFill="1" applyBorder="1" applyAlignment="1">
      <alignment horizontal="right"/>
    </xf>
    <xf numFmtId="167" fontId="4" fillId="3" borderId="2" xfId="3" applyNumberFormat="1" applyFont="1" applyFill="1" applyBorder="1" applyAlignment="1"/>
    <xf numFmtId="166" fontId="8" fillId="4" borderId="2" xfId="3" applyNumberFormat="1" applyFont="1" applyFill="1" applyBorder="1" applyAlignment="1"/>
    <xf numFmtId="165" fontId="8" fillId="4" borderId="2" xfId="1" applyNumberFormat="1" applyFont="1" applyFill="1" applyBorder="1" applyAlignment="1"/>
    <xf numFmtId="0" fontId="8" fillId="0" borderId="2" xfId="3" applyFont="1" applyFill="1" applyBorder="1" applyAlignment="1">
      <alignment vertical="center"/>
    </xf>
    <xf numFmtId="0" fontId="8" fillId="0" borderId="6" xfId="3" applyFont="1" applyFill="1" applyBorder="1" applyAlignment="1"/>
    <xf numFmtId="0" fontId="8" fillId="0" borderId="7" xfId="3" applyFont="1" applyFill="1" applyBorder="1" applyAlignment="1"/>
    <xf numFmtId="166" fontId="4" fillId="3" borderId="7" xfId="3" applyNumberFormat="1" applyFont="1" applyFill="1" applyBorder="1" applyAlignment="1"/>
    <xf numFmtId="167" fontId="4" fillId="3" borderId="7" xfId="3" applyNumberFormat="1" applyFont="1" applyFill="1" applyBorder="1" applyAlignment="1"/>
    <xf numFmtId="43" fontId="4" fillId="3" borderId="7" xfId="1" applyFont="1" applyFill="1" applyBorder="1" applyAlignment="1"/>
    <xf numFmtId="43" fontId="10" fillId="0" borderId="7" xfId="1" applyFont="1" applyFill="1" applyBorder="1" applyAlignment="1"/>
    <xf numFmtId="0" fontId="4" fillId="3" borderId="7" xfId="3" applyFont="1" applyFill="1" applyBorder="1" applyAlignment="1"/>
    <xf numFmtId="166" fontId="8" fillId="0" borderId="7" xfId="3" applyNumberFormat="1" applyFont="1" applyFill="1" applyBorder="1" applyAlignment="1"/>
    <xf numFmtId="167" fontId="8" fillId="0" borderId="7" xfId="3" applyNumberFormat="1" applyFont="1" applyFill="1" applyBorder="1" applyAlignment="1"/>
    <xf numFmtId="166" fontId="4" fillId="4" borderId="2" xfId="3" applyNumberFormat="1" applyFont="1" applyFill="1" applyBorder="1" applyAlignment="1"/>
    <xf numFmtId="0" fontId="8" fillId="0" borderId="6" xfId="3" applyFont="1" applyFill="1" applyBorder="1" applyAlignment="1">
      <alignment horizontal="right" vertical="top"/>
    </xf>
    <xf numFmtId="0" fontId="8" fillId="0" borderId="7" xfId="3" applyFont="1" applyFill="1" applyBorder="1" applyAlignment="1">
      <alignment horizontal="right" vertical="top"/>
    </xf>
    <xf numFmtId="0" fontId="8" fillId="0" borderId="7" xfId="3" applyFont="1" applyFill="1" applyBorder="1" applyAlignment="1">
      <alignment horizontal="right"/>
    </xf>
    <xf numFmtId="0" fontId="8" fillId="2" borderId="7" xfId="3" applyFont="1" applyFill="1" applyBorder="1" applyAlignment="1"/>
    <xf numFmtId="166" fontId="8" fillId="2" borderId="7" xfId="3" applyNumberFormat="1" applyFont="1" applyFill="1" applyBorder="1" applyAlignment="1"/>
    <xf numFmtId="43" fontId="8" fillId="2" borderId="7" xfId="3" applyNumberFormat="1" applyFont="1" applyFill="1" applyBorder="1" applyAlignment="1"/>
    <xf numFmtId="43" fontId="8" fillId="0" borderId="7" xfId="3" applyNumberFormat="1" applyFont="1" applyFill="1" applyBorder="1" applyAlignment="1"/>
    <xf numFmtId="9" fontId="11" fillId="0" borderId="2" xfId="2" applyFont="1" applyFill="1" applyBorder="1" applyAlignment="1">
      <alignment horizontal="right" vertical="top" wrapText="1"/>
    </xf>
    <xf numFmtId="165" fontId="8" fillId="0" borderId="2" xfId="1" applyNumberFormat="1" applyFont="1" applyFill="1" applyBorder="1" applyAlignment="1"/>
    <xf numFmtId="0" fontId="8" fillId="0" borderId="2" xfId="3" applyFont="1" applyFill="1" applyBorder="1" applyAlignment="1"/>
    <xf numFmtId="0" fontId="8" fillId="0" borderId="10" xfId="3" applyFont="1" applyFill="1" applyBorder="1" applyAlignment="1"/>
    <xf numFmtId="0" fontId="8" fillId="0" borderId="11" xfId="3" applyFont="1" applyFill="1" applyBorder="1" applyAlignment="1"/>
    <xf numFmtId="0" fontId="4" fillId="0" borderId="1" xfId="3" applyFont="1" applyFill="1" applyBorder="1" applyAlignment="1">
      <alignment horizontal="center" vertical="center" wrapText="1"/>
    </xf>
    <xf numFmtId="168" fontId="9" fillId="0" borderId="0" xfId="5" applyFont="1" applyAlignment="1">
      <alignment vertical="top"/>
    </xf>
    <xf numFmtId="0" fontId="4" fillId="0" borderId="9" xfId="3" applyFont="1" applyFill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right"/>
    </xf>
    <xf numFmtId="0" fontId="6" fillId="0" borderId="7" xfId="3" applyFont="1" applyFill="1" applyBorder="1" applyAlignment="1">
      <alignment horizontal="right"/>
    </xf>
    <xf numFmtId="166" fontId="6" fillId="0" borderId="2" xfId="4" applyNumberFormat="1" applyFont="1" applyFill="1" applyBorder="1" applyAlignment="1">
      <alignment wrapText="1"/>
    </xf>
    <xf numFmtId="165" fontId="6" fillId="0" borderId="2" xfId="1" applyNumberFormat="1" applyFont="1" applyFill="1" applyBorder="1" applyAlignment="1"/>
    <xf numFmtId="0" fontId="6" fillId="0" borderId="2" xfId="3" applyFont="1" applyFill="1" applyBorder="1" applyAlignment="1"/>
    <xf numFmtId="0" fontId="6" fillId="0" borderId="2" xfId="3" applyFont="1" applyFill="1" applyBorder="1" applyAlignment="1">
      <alignment vertical="center"/>
    </xf>
    <xf numFmtId="0" fontId="3" fillId="0" borderId="2" xfId="3" applyFont="1" applyFill="1" applyBorder="1"/>
    <xf numFmtId="0" fontId="6" fillId="0" borderId="6" xfId="3" applyFont="1" applyFill="1" applyBorder="1" applyAlignment="1">
      <alignment horizontal="right" vertical="top"/>
    </xf>
    <xf numFmtId="0" fontId="6" fillId="0" borderId="7" xfId="3" applyFont="1" applyFill="1" applyBorder="1" applyAlignment="1">
      <alignment horizontal="right" vertical="top"/>
    </xf>
    <xf numFmtId="0" fontId="8" fillId="0" borderId="6" xfId="3" applyFont="1" applyFill="1" applyBorder="1" applyAlignment="1">
      <alignment horizontal="right"/>
    </xf>
    <xf numFmtId="0" fontId="8" fillId="2" borderId="7" xfId="3" applyFont="1" applyFill="1" applyBorder="1" applyAlignment="1">
      <alignment horizontal="right"/>
    </xf>
    <xf numFmtId="164" fontId="8" fillId="2" borderId="7" xfId="1" applyNumberFormat="1" applyFont="1" applyFill="1" applyBorder="1" applyAlignment="1">
      <alignment horizontal="right"/>
    </xf>
    <xf numFmtId="166" fontId="8" fillId="0" borderId="7" xfId="4" applyFont="1" applyFill="1" applyBorder="1" applyAlignment="1">
      <alignment horizontal="center" wrapText="1"/>
    </xf>
    <xf numFmtId="165" fontId="8" fillId="0" borderId="7" xfId="1" applyNumberFormat="1" applyFont="1" applyFill="1" applyBorder="1" applyAlignment="1"/>
    <xf numFmtId="0" fontId="8" fillId="0" borderId="7" xfId="3" applyFont="1" applyFill="1" applyBorder="1" applyAlignment="1">
      <alignment horizontal="center" wrapText="1"/>
    </xf>
    <xf numFmtId="0" fontId="8" fillId="0" borderId="8" xfId="3" applyFont="1" applyFill="1" applyBorder="1" applyAlignment="1">
      <alignment vertical="center"/>
    </xf>
    <xf numFmtId="0" fontId="8" fillId="0" borderId="6" xfId="3" applyFont="1" applyFill="1" applyBorder="1" applyAlignment="1">
      <alignment horizontal="left"/>
    </xf>
    <xf numFmtId="0" fontId="8" fillId="0" borderId="7" xfId="3" applyFont="1" applyFill="1" applyBorder="1" applyAlignment="1">
      <alignment horizontal="left"/>
    </xf>
    <xf numFmtId="0" fontId="8" fillId="0" borderId="8" xfId="3" applyFont="1" applyFill="1" applyBorder="1" applyAlignment="1">
      <alignment horizontal="left"/>
    </xf>
    <xf numFmtId="0" fontId="4" fillId="0" borderId="0" xfId="3" quotePrefix="1" applyFont="1" applyFill="1"/>
    <xf numFmtId="0" fontId="8" fillId="0" borderId="0" xfId="3" applyFont="1" applyFill="1"/>
    <xf numFmtId="0" fontId="8" fillId="0" borderId="0" xfId="3" applyFont="1" applyFill="1" applyAlignment="1"/>
    <xf numFmtId="0" fontId="8" fillId="2" borderId="0" xfId="3" applyFont="1" applyFill="1" applyAlignment="1"/>
    <xf numFmtId="0" fontId="4" fillId="2" borderId="0" xfId="3" quotePrefix="1" applyFont="1" applyFill="1" applyAlignment="1">
      <alignment horizontal="center" vertical="center"/>
    </xf>
    <xf numFmtId="0" fontId="4" fillId="0" borderId="0" xfId="3" applyFont="1" applyFill="1" applyAlignment="1">
      <alignment vertical="center"/>
    </xf>
    <xf numFmtId="166" fontId="4" fillId="0" borderId="0" xfId="4" applyFont="1" applyFill="1" applyAlignment="1">
      <alignment vertical="center"/>
    </xf>
    <xf numFmtId="0" fontId="4" fillId="0" borderId="0" xfId="3" quotePrefix="1" applyFont="1" applyFill="1" applyAlignment="1">
      <alignment horizontal="center" vertical="center"/>
    </xf>
    <xf numFmtId="0" fontId="8" fillId="0" borderId="0" xfId="3" quotePrefix="1" applyFont="1" applyFill="1" applyAlignment="1"/>
    <xf numFmtId="0" fontId="8" fillId="2" borderId="0" xfId="3" quotePrefix="1" applyFont="1" applyFill="1" applyAlignment="1"/>
    <xf numFmtId="164" fontId="4" fillId="2" borderId="0" xfId="1" applyNumberFormat="1" applyFont="1" applyFill="1" applyAlignment="1">
      <alignment vertical="center"/>
    </xf>
    <xf numFmtId="168" fontId="4" fillId="2" borderId="0" xfId="5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168" fontId="4" fillId="0" borderId="0" xfId="5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8" fillId="2" borderId="0" xfId="3" applyFont="1" applyFill="1"/>
    <xf numFmtId="168" fontId="4" fillId="2" borderId="0" xfId="5" applyFont="1" applyFill="1" applyBorder="1" applyAlignment="1">
      <alignment horizontal="center" vertical="center"/>
    </xf>
    <xf numFmtId="168" fontId="3" fillId="0" borderId="0" xfId="5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/>
    </xf>
    <xf numFmtId="168" fontId="4" fillId="0" borderId="0" xfId="5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0" xfId="3" applyFont="1" applyFill="1" applyAlignment="1">
      <alignment vertical="center"/>
    </xf>
    <xf numFmtId="0" fontId="12" fillId="0" borderId="0" xfId="3" applyFont="1" applyFill="1" applyAlignment="1">
      <alignment vertical="center"/>
    </xf>
    <xf numFmtId="164" fontId="4" fillId="0" borderId="0" xfId="1" applyNumberFormat="1" applyFont="1" applyFill="1"/>
    <xf numFmtId="0" fontId="12" fillId="0" borderId="0" xfId="3" applyFont="1" applyFill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0" fontId="4" fillId="2" borderId="0" xfId="3" applyFont="1" applyFill="1" applyAlignment="1">
      <alignment vertical="center"/>
    </xf>
    <xf numFmtId="0" fontId="4" fillId="0" borderId="0" xfId="3" applyFont="1" applyFill="1" applyAlignment="1">
      <alignment horizontal="center" vertical="center"/>
    </xf>
    <xf numFmtId="0" fontId="6" fillId="0" borderId="0" xfId="3" quotePrefix="1" applyFont="1" applyFill="1" applyAlignment="1"/>
    <xf numFmtId="0" fontId="6" fillId="2" borderId="0" xfId="3" quotePrefix="1" applyFont="1" applyFill="1" applyAlignment="1"/>
    <xf numFmtId="164" fontId="4" fillId="2" borderId="0" xfId="1" quotePrefix="1" applyNumberFormat="1" applyFont="1" applyFill="1" applyAlignment="1">
      <alignment horizontal="center"/>
    </xf>
    <xf numFmtId="164" fontId="4" fillId="0" borderId="0" xfId="1" quotePrefix="1" applyNumberFormat="1" applyFont="1" applyFill="1" applyAlignment="1">
      <alignment horizontal="center"/>
    </xf>
    <xf numFmtId="0" fontId="4" fillId="0" borderId="0" xfId="3" quotePrefix="1" applyFont="1" applyFill="1" applyAlignment="1">
      <alignment horizontal="center"/>
    </xf>
  </cellXfs>
  <cellStyles count="6">
    <cellStyle name="Comma" xfId="1" builtinId="3"/>
    <cellStyle name="Comma [0] 2" xfId="5" xr:uid="{A883498D-A162-4BA3-8DC3-3891289935D7}"/>
    <cellStyle name="Comma 2" xfId="4" xr:uid="{786F335F-9569-4345-A674-D40B7EECC741}"/>
    <cellStyle name="Normal" xfId="0" builtinId="0"/>
    <cellStyle name="Normal 5" xfId="3" xr:uid="{DE3C74AE-997A-40BC-AA51-B3F9233F343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435C-E29E-44A0-A73A-C40B730DE589}">
  <dimension ref="A2:AH65"/>
  <sheetViews>
    <sheetView showGridLines="0" tabSelected="1" topLeftCell="A33" zoomScale="71" zoomScaleNormal="71" zoomScaleSheetLayoutView="130" workbookViewId="0">
      <selection activeCell="H12" sqref="H12:I12"/>
    </sheetView>
  </sheetViews>
  <sheetFormatPr defaultRowHeight="13.2" x14ac:dyDescent="0.25"/>
  <cols>
    <col min="1" max="1" width="3.6640625" style="2" customWidth="1"/>
    <col min="2" max="5" width="2.6640625" style="2" customWidth="1"/>
    <col min="6" max="6" width="27" style="2" customWidth="1"/>
    <col min="7" max="7" width="30.6640625" style="2" customWidth="1"/>
    <col min="8" max="8" width="11" style="2" customWidth="1"/>
    <col min="9" max="9" width="9" style="2" customWidth="1"/>
    <col min="10" max="10" width="15.109375" style="2" bestFit="1" customWidth="1"/>
    <col min="11" max="11" width="10.44140625" style="2" customWidth="1"/>
    <col min="12" max="12" width="16.44140625" style="2" customWidth="1"/>
    <col min="13" max="13" width="9.5546875" style="2" bestFit="1" customWidth="1"/>
    <col min="14" max="14" width="12.5546875" style="2" customWidth="1"/>
    <col min="15" max="15" width="8.5546875" style="3" bestFit="1" customWidth="1"/>
    <col min="16" max="16" width="12.6640625" style="4" bestFit="1" customWidth="1"/>
    <col min="17" max="17" width="8.109375" style="3" customWidth="1"/>
    <col min="18" max="18" width="12.6640625" style="3" bestFit="1" customWidth="1"/>
    <col min="19" max="19" width="9.33203125" style="3" customWidth="1"/>
    <col min="20" max="20" width="11.6640625" style="3" customWidth="1"/>
    <col min="21" max="21" width="8.33203125" style="3" customWidth="1"/>
    <col min="22" max="22" width="11.5546875" style="3" customWidth="1"/>
    <col min="23" max="23" width="9.33203125" style="2" customWidth="1"/>
    <col min="24" max="24" width="12.6640625" style="2" customWidth="1"/>
    <col min="25" max="25" width="11.6640625" style="2" customWidth="1"/>
    <col min="26" max="26" width="11" style="2" customWidth="1"/>
    <col min="27" max="27" width="11.88671875" style="5" customWidth="1"/>
    <col min="28" max="28" width="12.6640625" style="2" bestFit="1" customWidth="1"/>
    <col min="29" max="29" width="11.88671875" style="2" customWidth="1"/>
    <col min="30" max="30" width="12.44140625" style="2" customWidth="1"/>
    <col min="31" max="31" width="16" style="2" customWidth="1"/>
    <col min="32" max="32" width="11.109375" style="2" customWidth="1"/>
    <col min="33" max="199" width="8.88671875" style="2"/>
    <col min="200" max="200" width="3.6640625" style="2" customWidth="1"/>
    <col min="201" max="204" width="2.6640625" style="2" customWidth="1"/>
    <col min="205" max="205" width="25.6640625" style="2" customWidth="1"/>
    <col min="206" max="206" width="30.6640625" style="2" customWidth="1"/>
    <col min="207" max="207" width="6.5546875" style="2" customWidth="1"/>
    <col min="208" max="208" width="5.6640625" style="2" customWidth="1"/>
    <col min="209" max="209" width="9.6640625" style="2" customWidth="1"/>
    <col min="210" max="210" width="5.6640625" style="2" customWidth="1"/>
    <col min="211" max="211" width="8.6640625" style="2" customWidth="1"/>
    <col min="212" max="212" width="5.6640625" style="2" customWidth="1"/>
    <col min="213" max="213" width="8.6640625" style="2" customWidth="1"/>
    <col min="214" max="214" width="3.6640625" style="2" customWidth="1"/>
    <col min="215" max="215" width="7.33203125" style="2" customWidth="1"/>
    <col min="216" max="216" width="3.6640625" style="2" customWidth="1"/>
    <col min="217" max="217" width="7.33203125" style="2" customWidth="1"/>
    <col min="218" max="218" width="3.6640625" style="2" customWidth="1"/>
    <col min="219" max="219" width="7.44140625" style="2" customWidth="1"/>
    <col min="220" max="220" width="3.6640625" style="2" customWidth="1"/>
    <col min="221" max="221" width="7.33203125" style="2" customWidth="1"/>
    <col min="222" max="222" width="5.6640625" style="2" customWidth="1"/>
    <col min="223" max="223" width="8.6640625" style="2" customWidth="1"/>
    <col min="224" max="226" width="6.6640625" style="2" customWidth="1"/>
    <col min="227" max="227" width="9.6640625" style="2" customWidth="1"/>
    <col min="228" max="229" width="6.6640625" style="2" customWidth="1"/>
    <col min="230" max="230" width="8.33203125" style="2" customWidth="1"/>
    <col min="231" max="241" width="2.6640625" style="2" customWidth="1"/>
    <col min="242" max="243" width="8.88671875" style="2"/>
    <col min="244" max="247" width="5.6640625" style="2" customWidth="1"/>
    <col min="248" max="455" width="8.88671875" style="2"/>
    <col min="456" max="456" width="3.6640625" style="2" customWidth="1"/>
    <col min="457" max="460" width="2.6640625" style="2" customWidth="1"/>
    <col min="461" max="461" width="25.6640625" style="2" customWidth="1"/>
    <col min="462" max="462" width="30.6640625" style="2" customWidth="1"/>
    <col min="463" max="463" width="6.5546875" style="2" customWidth="1"/>
    <col min="464" max="464" width="5.6640625" style="2" customWidth="1"/>
    <col min="465" max="465" width="9.6640625" style="2" customWidth="1"/>
    <col min="466" max="466" width="5.6640625" style="2" customWidth="1"/>
    <col min="467" max="467" width="8.6640625" style="2" customWidth="1"/>
    <col min="468" max="468" width="5.6640625" style="2" customWidth="1"/>
    <col min="469" max="469" width="8.6640625" style="2" customWidth="1"/>
    <col min="470" max="470" width="3.6640625" style="2" customWidth="1"/>
    <col min="471" max="471" width="7.33203125" style="2" customWidth="1"/>
    <col min="472" max="472" width="3.6640625" style="2" customWidth="1"/>
    <col min="473" max="473" width="7.33203125" style="2" customWidth="1"/>
    <col min="474" max="474" width="3.6640625" style="2" customWidth="1"/>
    <col min="475" max="475" width="7.44140625" style="2" customWidth="1"/>
    <col min="476" max="476" width="3.6640625" style="2" customWidth="1"/>
    <col min="477" max="477" width="7.33203125" style="2" customWidth="1"/>
    <col min="478" max="478" width="5.6640625" style="2" customWidth="1"/>
    <col min="479" max="479" width="8.6640625" style="2" customWidth="1"/>
    <col min="480" max="482" width="6.6640625" style="2" customWidth="1"/>
    <col min="483" max="483" width="9.6640625" style="2" customWidth="1"/>
    <col min="484" max="485" width="6.6640625" style="2" customWidth="1"/>
    <col min="486" max="486" width="8.33203125" style="2" customWidth="1"/>
    <col min="487" max="497" width="2.6640625" style="2" customWidth="1"/>
    <col min="498" max="499" width="8.88671875" style="2"/>
    <col min="500" max="503" width="5.6640625" style="2" customWidth="1"/>
    <col min="504" max="711" width="8.88671875" style="2"/>
    <col min="712" max="712" width="3.6640625" style="2" customWidth="1"/>
    <col min="713" max="716" width="2.6640625" style="2" customWidth="1"/>
    <col min="717" max="717" width="25.6640625" style="2" customWidth="1"/>
    <col min="718" max="718" width="30.6640625" style="2" customWidth="1"/>
    <col min="719" max="719" width="6.5546875" style="2" customWidth="1"/>
    <col min="720" max="720" width="5.6640625" style="2" customWidth="1"/>
    <col min="721" max="721" width="9.6640625" style="2" customWidth="1"/>
    <col min="722" max="722" width="5.6640625" style="2" customWidth="1"/>
    <col min="723" max="723" width="8.6640625" style="2" customWidth="1"/>
    <col min="724" max="724" width="5.6640625" style="2" customWidth="1"/>
    <col min="725" max="725" width="8.6640625" style="2" customWidth="1"/>
    <col min="726" max="726" width="3.6640625" style="2" customWidth="1"/>
    <col min="727" max="727" width="7.33203125" style="2" customWidth="1"/>
    <col min="728" max="728" width="3.6640625" style="2" customWidth="1"/>
    <col min="729" max="729" width="7.33203125" style="2" customWidth="1"/>
    <col min="730" max="730" width="3.6640625" style="2" customWidth="1"/>
    <col min="731" max="731" width="7.44140625" style="2" customWidth="1"/>
    <col min="732" max="732" width="3.6640625" style="2" customWidth="1"/>
    <col min="733" max="733" width="7.33203125" style="2" customWidth="1"/>
    <col min="734" max="734" width="5.6640625" style="2" customWidth="1"/>
    <col min="735" max="735" width="8.6640625" style="2" customWidth="1"/>
    <col min="736" max="738" width="6.6640625" style="2" customWidth="1"/>
    <col min="739" max="739" width="9.6640625" style="2" customWidth="1"/>
    <col min="740" max="741" width="6.6640625" style="2" customWidth="1"/>
    <col min="742" max="742" width="8.33203125" style="2" customWidth="1"/>
    <col min="743" max="753" width="2.6640625" style="2" customWidth="1"/>
    <col min="754" max="755" width="8.88671875" style="2"/>
    <col min="756" max="759" width="5.6640625" style="2" customWidth="1"/>
    <col min="760" max="967" width="8.88671875" style="2"/>
    <col min="968" max="968" width="3.6640625" style="2" customWidth="1"/>
    <col min="969" max="972" width="2.6640625" style="2" customWidth="1"/>
    <col min="973" max="973" width="25.6640625" style="2" customWidth="1"/>
    <col min="974" max="974" width="30.6640625" style="2" customWidth="1"/>
    <col min="975" max="975" width="6.5546875" style="2" customWidth="1"/>
    <col min="976" max="976" width="5.6640625" style="2" customWidth="1"/>
    <col min="977" max="977" width="9.6640625" style="2" customWidth="1"/>
    <col min="978" max="978" width="5.6640625" style="2" customWidth="1"/>
    <col min="979" max="979" width="8.6640625" style="2" customWidth="1"/>
    <col min="980" max="980" width="5.6640625" style="2" customWidth="1"/>
    <col min="981" max="981" width="8.6640625" style="2" customWidth="1"/>
    <col min="982" max="982" width="3.6640625" style="2" customWidth="1"/>
    <col min="983" max="983" width="7.33203125" style="2" customWidth="1"/>
    <col min="984" max="984" width="3.6640625" style="2" customWidth="1"/>
    <col min="985" max="985" width="7.33203125" style="2" customWidth="1"/>
    <col min="986" max="986" width="3.6640625" style="2" customWidth="1"/>
    <col min="987" max="987" width="7.44140625" style="2" customWidth="1"/>
    <col min="988" max="988" width="3.6640625" style="2" customWidth="1"/>
    <col min="989" max="989" width="7.33203125" style="2" customWidth="1"/>
    <col min="990" max="990" width="5.6640625" style="2" customWidth="1"/>
    <col min="991" max="991" width="8.6640625" style="2" customWidth="1"/>
    <col min="992" max="994" width="6.6640625" style="2" customWidth="1"/>
    <col min="995" max="995" width="9.6640625" style="2" customWidth="1"/>
    <col min="996" max="997" width="6.6640625" style="2" customWidth="1"/>
    <col min="998" max="998" width="8.33203125" style="2" customWidth="1"/>
    <col min="999" max="1009" width="2.6640625" style="2" customWidth="1"/>
    <col min="1010" max="1011" width="8.88671875" style="2"/>
    <col min="1012" max="1015" width="5.6640625" style="2" customWidth="1"/>
    <col min="1016" max="1223" width="8.88671875" style="2"/>
    <col min="1224" max="1224" width="3.6640625" style="2" customWidth="1"/>
    <col min="1225" max="1228" width="2.6640625" style="2" customWidth="1"/>
    <col min="1229" max="1229" width="25.6640625" style="2" customWidth="1"/>
    <col min="1230" max="1230" width="30.6640625" style="2" customWidth="1"/>
    <col min="1231" max="1231" width="6.5546875" style="2" customWidth="1"/>
    <col min="1232" max="1232" width="5.6640625" style="2" customWidth="1"/>
    <col min="1233" max="1233" width="9.6640625" style="2" customWidth="1"/>
    <col min="1234" max="1234" width="5.6640625" style="2" customWidth="1"/>
    <col min="1235" max="1235" width="8.6640625" style="2" customWidth="1"/>
    <col min="1236" max="1236" width="5.6640625" style="2" customWidth="1"/>
    <col min="1237" max="1237" width="8.6640625" style="2" customWidth="1"/>
    <col min="1238" max="1238" width="3.6640625" style="2" customWidth="1"/>
    <col min="1239" max="1239" width="7.33203125" style="2" customWidth="1"/>
    <col min="1240" max="1240" width="3.6640625" style="2" customWidth="1"/>
    <col min="1241" max="1241" width="7.33203125" style="2" customWidth="1"/>
    <col min="1242" max="1242" width="3.6640625" style="2" customWidth="1"/>
    <col min="1243" max="1243" width="7.44140625" style="2" customWidth="1"/>
    <col min="1244" max="1244" width="3.6640625" style="2" customWidth="1"/>
    <col min="1245" max="1245" width="7.33203125" style="2" customWidth="1"/>
    <col min="1246" max="1246" width="5.6640625" style="2" customWidth="1"/>
    <col min="1247" max="1247" width="8.6640625" style="2" customWidth="1"/>
    <col min="1248" max="1250" width="6.6640625" style="2" customWidth="1"/>
    <col min="1251" max="1251" width="9.6640625" style="2" customWidth="1"/>
    <col min="1252" max="1253" width="6.6640625" style="2" customWidth="1"/>
    <col min="1254" max="1254" width="8.33203125" style="2" customWidth="1"/>
    <col min="1255" max="1265" width="2.6640625" style="2" customWidth="1"/>
    <col min="1266" max="1267" width="8.88671875" style="2"/>
    <col min="1268" max="1271" width="5.6640625" style="2" customWidth="1"/>
    <col min="1272" max="1479" width="8.88671875" style="2"/>
    <col min="1480" max="1480" width="3.6640625" style="2" customWidth="1"/>
    <col min="1481" max="1484" width="2.6640625" style="2" customWidth="1"/>
    <col min="1485" max="1485" width="25.6640625" style="2" customWidth="1"/>
    <col min="1486" max="1486" width="30.6640625" style="2" customWidth="1"/>
    <col min="1487" max="1487" width="6.5546875" style="2" customWidth="1"/>
    <col min="1488" max="1488" width="5.6640625" style="2" customWidth="1"/>
    <col min="1489" max="1489" width="9.6640625" style="2" customWidth="1"/>
    <col min="1490" max="1490" width="5.6640625" style="2" customWidth="1"/>
    <col min="1491" max="1491" width="8.6640625" style="2" customWidth="1"/>
    <col min="1492" max="1492" width="5.6640625" style="2" customWidth="1"/>
    <col min="1493" max="1493" width="8.6640625" style="2" customWidth="1"/>
    <col min="1494" max="1494" width="3.6640625" style="2" customWidth="1"/>
    <col min="1495" max="1495" width="7.33203125" style="2" customWidth="1"/>
    <col min="1496" max="1496" width="3.6640625" style="2" customWidth="1"/>
    <col min="1497" max="1497" width="7.33203125" style="2" customWidth="1"/>
    <col min="1498" max="1498" width="3.6640625" style="2" customWidth="1"/>
    <col min="1499" max="1499" width="7.44140625" style="2" customWidth="1"/>
    <col min="1500" max="1500" width="3.6640625" style="2" customWidth="1"/>
    <col min="1501" max="1501" width="7.33203125" style="2" customWidth="1"/>
    <col min="1502" max="1502" width="5.6640625" style="2" customWidth="1"/>
    <col min="1503" max="1503" width="8.6640625" style="2" customWidth="1"/>
    <col min="1504" max="1506" width="6.6640625" style="2" customWidth="1"/>
    <col min="1507" max="1507" width="9.6640625" style="2" customWidth="1"/>
    <col min="1508" max="1509" width="6.6640625" style="2" customWidth="1"/>
    <col min="1510" max="1510" width="8.33203125" style="2" customWidth="1"/>
    <col min="1511" max="1521" width="2.6640625" style="2" customWidth="1"/>
    <col min="1522" max="1523" width="8.88671875" style="2"/>
    <col min="1524" max="1527" width="5.6640625" style="2" customWidth="1"/>
    <col min="1528" max="1735" width="8.88671875" style="2"/>
    <col min="1736" max="1736" width="3.6640625" style="2" customWidth="1"/>
    <col min="1737" max="1740" width="2.6640625" style="2" customWidth="1"/>
    <col min="1741" max="1741" width="25.6640625" style="2" customWidth="1"/>
    <col min="1742" max="1742" width="30.6640625" style="2" customWidth="1"/>
    <col min="1743" max="1743" width="6.5546875" style="2" customWidth="1"/>
    <col min="1744" max="1744" width="5.6640625" style="2" customWidth="1"/>
    <col min="1745" max="1745" width="9.6640625" style="2" customWidth="1"/>
    <col min="1746" max="1746" width="5.6640625" style="2" customWidth="1"/>
    <col min="1747" max="1747" width="8.6640625" style="2" customWidth="1"/>
    <col min="1748" max="1748" width="5.6640625" style="2" customWidth="1"/>
    <col min="1749" max="1749" width="8.6640625" style="2" customWidth="1"/>
    <col min="1750" max="1750" width="3.6640625" style="2" customWidth="1"/>
    <col min="1751" max="1751" width="7.33203125" style="2" customWidth="1"/>
    <col min="1752" max="1752" width="3.6640625" style="2" customWidth="1"/>
    <col min="1753" max="1753" width="7.33203125" style="2" customWidth="1"/>
    <col min="1754" max="1754" width="3.6640625" style="2" customWidth="1"/>
    <col min="1755" max="1755" width="7.44140625" style="2" customWidth="1"/>
    <col min="1756" max="1756" width="3.6640625" style="2" customWidth="1"/>
    <col min="1757" max="1757" width="7.33203125" style="2" customWidth="1"/>
    <col min="1758" max="1758" width="5.6640625" style="2" customWidth="1"/>
    <col min="1759" max="1759" width="8.6640625" style="2" customWidth="1"/>
    <col min="1760" max="1762" width="6.6640625" style="2" customWidth="1"/>
    <col min="1763" max="1763" width="9.6640625" style="2" customWidth="1"/>
    <col min="1764" max="1765" width="6.6640625" style="2" customWidth="1"/>
    <col min="1766" max="1766" width="8.33203125" style="2" customWidth="1"/>
    <col min="1767" max="1777" width="2.6640625" style="2" customWidth="1"/>
    <col min="1778" max="1779" width="8.88671875" style="2"/>
    <col min="1780" max="1783" width="5.6640625" style="2" customWidth="1"/>
    <col min="1784" max="1991" width="8.88671875" style="2"/>
    <col min="1992" max="1992" width="3.6640625" style="2" customWidth="1"/>
    <col min="1993" max="1996" width="2.6640625" style="2" customWidth="1"/>
    <col min="1997" max="1997" width="25.6640625" style="2" customWidth="1"/>
    <col min="1998" max="1998" width="30.6640625" style="2" customWidth="1"/>
    <col min="1999" max="1999" width="6.5546875" style="2" customWidth="1"/>
    <col min="2000" max="2000" width="5.6640625" style="2" customWidth="1"/>
    <col min="2001" max="2001" width="9.6640625" style="2" customWidth="1"/>
    <col min="2002" max="2002" width="5.6640625" style="2" customWidth="1"/>
    <col min="2003" max="2003" width="8.6640625" style="2" customWidth="1"/>
    <col min="2004" max="2004" width="5.6640625" style="2" customWidth="1"/>
    <col min="2005" max="2005" width="8.6640625" style="2" customWidth="1"/>
    <col min="2006" max="2006" width="3.6640625" style="2" customWidth="1"/>
    <col min="2007" max="2007" width="7.33203125" style="2" customWidth="1"/>
    <col min="2008" max="2008" width="3.6640625" style="2" customWidth="1"/>
    <col min="2009" max="2009" width="7.33203125" style="2" customWidth="1"/>
    <col min="2010" max="2010" width="3.6640625" style="2" customWidth="1"/>
    <col min="2011" max="2011" width="7.44140625" style="2" customWidth="1"/>
    <col min="2012" max="2012" width="3.6640625" style="2" customWidth="1"/>
    <col min="2013" max="2013" width="7.33203125" style="2" customWidth="1"/>
    <col min="2014" max="2014" width="5.6640625" style="2" customWidth="1"/>
    <col min="2015" max="2015" width="8.6640625" style="2" customWidth="1"/>
    <col min="2016" max="2018" width="6.6640625" style="2" customWidth="1"/>
    <col min="2019" max="2019" width="9.6640625" style="2" customWidth="1"/>
    <col min="2020" max="2021" width="6.6640625" style="2" customWidth="1"/>
    <col min="2022" max="2022" width="8.33203125" style="2" customWidth="1"/>
    <col min="2023" max="2033" width="2.6640625" style="2" customWidth="1"/>
    <col min="2034" max="2035" width="8.88671875" style="2"/>
    <col min="2036" max="2039" width="5.6640625" style="2" customWidth="1"/>
    <col min="2040" max="2247" width="8.88671875" style="2"/>
    <col min="2248" max="2248" width="3.6640625" style="2" customWidth="1"/>
    <col min="2249" max="2252" width="2.6640625" style="2" customWidth="1"/>
    <col min="2253" max="2253" width="25.6640625" style="2" customWidth="1"/>
    <col min="2254" max="2254" width="30.6640625" style="2" customWidth="1"/>
    <col min="2255" max="2255" width="6.5546875" style="2" customWidth="1"/>
    <col min="2256" max="2256" width="5.6640625" style="2" customWidth="1"/>
    <col min="2257" max="2257" width="9.6640625" style="2" customWidth="1"/>
    <col min="2258" max="2258" width="5.6640625" style="2" customWidth="1"/>
    <col min="2259" max="2259" width="8.6640625" style="2" customWidth="1"/>
    <col min="2260" max="2260" width="5.6640625" style="2" customWidth="1"/>
    <col min="2261" max="2261" width="8.6640625" style="2" customWidth="1"/>
    <col min="2262" max="2262" width="3.6640625" style="2" customWidth="1"/>
    <col min="2263" max="2263" width="7.33203125" style="2" customWidth="1"/>
    <col min="2264" max="2264" width="3.6640625" style="2" customWidth="1"/>
    <col min="2265" max="2265" width="7.33203125" style="2" customWidth="1"/>
    <col min="2266" max="2266" width="3.6640625" style="2" customWidth="1"/>
    <col min="2267" max="2267" width="7.44140625" style="2" customWidth="1"/>
    <col min="2268" max="2268" width="3.6640625" style="2" customWidth="1"/>
    <col min="2269" max="2269" width="7.33203125" style="2" customWidth="1"/>
    <col min="2270" max="2270" width="5.6640625" style="2" customWidth="1"/>
    <col min="2271" max="2271" width="8.6640625" style="2" customWidth="1"/>
    <col min="2272" max="2274" width="6.6640625" style="2" customWidth="1"/>
    <col min="2275" max="2275" width="9.6640625" style="2" customWidth="1"/>
    <col min="2276" max="2277" width="6.6640625" style="2" customWidth="1"/>
    <col min="2278" max="2278" width="8.33203125" style="2" customWidth="1"/>
    <col min="2279" max="2289" width="2.6640625" style="2" customWidth="1"/>
    <col min="2290" max="2291" width="8.88671875" style="2"/>
    <col min="2292" max="2295" width="5.6640625" style="2" customWidth="1"/>
    <col min="2296" max="2503" width="8.88671875" style="2"/>
    <col min="2504" max="2504" width="3.6640625" style="2" customWidth="1"/>
    <col min="2505" max="2508" width="2.6640625" style="2" customWidth="1"/>
    <col min="2509" max="2509" width="25.6640625" style="2" customWidth="1"/>
    <col min="2510" max="2510" width="30.6640625" style="2" customWidth="1"/>
    <col min="2511" max="2511" width="6.5546875" style="2" customWidth="1"/>
    <col min="2512" max="2512" width="5.6640625" style="2" customWidth="1"/>
    <col min="2513" max="2513" width="9.6640625" style="2" customWidth="1"/>
    <col min="2514" max="2514" width="5.6640625" style="2" customWidth="1"/>
    <col min="2515" max="2515" width="8.6640625" style="2" customWidth="1"/>
    <col min="2516" max="2516" width="5.6640625" style="2" customWidth="1"/>
    <col min="2517" max="2517" width="8.6640625" style="2" customWidth="1"/>
    <col min="2518" max="2518" width="3.6640625" style="2" customWidth="1"/>
    <col min="2519" max="2519" width="7.33203125" style="2" customWidth="1"/>
    <col min="2520" max="2520" width="3.6640625" style="2" customWidth="1"/>
    <col min="2521" max="2521" width="7.33203125" style="2" customWidth="1"/>
    <col min="2522" max="2522" width="3.6640625" style="2" customWidth="1"/>
    <col min="2523" max="2523" width="7.44140625" style="2" customWidth="1"/>
    <col min="2524" max="2524" width="3.6640625" style="2" customWidth="1"/>
    <col min="2525" max="2525" width="7.33203125" style="2" customWidth="1"/>
    <col min="2526" max="2526" width="5.6640625" style="2" customWidth="1"/>
    <col min="2527" max="2527" width="8.6640625" style="2" customWidth="1"/>
    <col min="2528" max="2530" width="6.6640625" style="2" customWidth="1"/>
    <col min="2531" max="2531" width="9.6640625" style="2" customWidth="1"/>
    <col min="2532" max="2533" width="6.6640625" style="2" customWidth="1"/>
    <col min="2534" max="2534" width="8.33203125" style="2" customWidth="1"/>
    <col min="2535" max="2545" width="2.6640625" style="2" customWidth="1"/>
    <col min="2546" max="2547" width="8.88671875" style="2"/>
    <col min="2548" max="2551" width="5.6640625" style="2" customWidth="1"/>
    <col min="2552" max="2759" width="8.88671875" style="2"/>
    <col min="2760" max="2760" width="3.6640625" style="2" customWidth="1"/>
    <col min="2761" max="2764" width="2.6640625" style="2" customWidth="1"/>
    <col min="2765" max="2765" width="25.6640625" style="2" customWidth="1"/>
    <col min="2766" max="2766" width="30.6640625" style="2" customWidth="1"/>
    <col min="2767" max="2767" width="6.5546875" style="2" customWidth="1"/>
    <col min="2768" max="2768" width="5.6640625" style="2" customWidth="1"/>
    <col min="2769" max="2769" width="9.6640625" style="2" customWidth="1"/>
    <col min="2770" max="2770" width="5.6640625" style="2" customWidth="1"/>
    <col min="2771" max="2771" width="8.6640625" style="2" customWidth="1"/>
    <col min="2772" max="2772" width="5.6640625" style="2" customWidth="1"/>
    <col min="2773" max="2773" width="8.6640625" style="2" customWidth="1"/>
    <col min="2774" max="2774" width="3.6640625" style="2" customWidth="1"/>
    <col min="2775" max="2775" width="7.33203125" style="2" customWidth="1"/>
    <col min="2776" max="2776" width="3.6640625" style="2" customWidth="1"/>
    <col min="2777" max="2777" width="7.33203125" style="2" customWidth="1"/>
    <col min="2778" max="2778" width="3.6640625" style="2" customWidth="1"/>
    <col min="2779" max="2779" width="7.44140625" style="2" customWidth="1"/>
    <col min="2780" max="2780" width="3.6640625" style="2" customWidth="1"/>
    <col min="2781" max="2781" width="7.33203125" style="2" customWidth="1"/>
    <col min="2782" max="2782" width="5.6640625" style="2" customWidth="1"/>
    <col min="2783" max="2783" width="8.6640625" style="2" customWidth="1"/>
    <col min="2784" max="2786" width="6.6640625" style="2" customWidth="1"/>
    <col min="2787" max="2787" width="9.6640625" style="2" customWidth="1"/>
    <col min="2788" max="2789" width="6.6640625" style="2" customWidth="1"/>
    <col min="2790" max="2790" width="8.33203125" style="2" customWidth="1"/>
    <col min="2791" max="2801" width="2.6640625" style="2" customWidth="1"/>
    <col min="2802" max="2803" width="8.88671875" style="2"/>
    <col min="2804" max="2807" width="5.6640625" style="2" customWidth="1"/>
    <col min="2808" max="3015" width="8.88671875" style="2"/>
    <col min="3016" max="3016" width="3.6640625" style="2" customWidth="1"/>
    <col min="3017" max="3020" width="2.6640625" style="2" customWidth="1"/>
    <col min="3021" max="3021" width="25.6640625" style="2" customWidth="1"/>
    <col min="3022" max="3022" width="30.6640625" style="2" customWidth="1"/>
    <col min="3023" max="3023" width="6.5546875" style="2" customWidth="1"/>
    <col min="3024" max="3024" width="5.6640625" style="2" customWidth="1"/>
    <col min="3025" max="3025" width="9.6640625" style="2" customWidth="1"/>
    <col min="3026" max="3026" width="5.6640625" style="2" customWidth="1"/>
    <col min="3027" max="3027" width="8.6640625" style="2" customWidth="1"/>
    <col min="3028" max="3028" width="5.6640625" style="2" customWidth="1"/>
    <col min="3029" max="3029" width="8.6640625" style="2" customWidth="1"/>
    <col min="3030" max="3030" width="3.6640625" style="2" customWidth="1"/>
    <col min="3031" max="3031" width="7.33203125" style="2" customWidth="1"/>
    <col min="3032" max="3032" width="3.6640625" style="2" customWidth="1"/>
    <col min="3033" max="3033" width="7.33203125" style="2" customWidth="1"/>
    <col min="3034" max="3034" width="3.6640625" style="2" customWidth="1"/>
    <col min="3035" max="3035" width="7.44140625" style="2" customWidth="1"/>
    <col min="3036" max="3036" width="3.6640625" style="2" customWidth="1"/>
    <col min="3037" max="3037" width="7.33203125" style="2" customWidth="1"/>
    <col min="3038" max="3038" width="5.6640625" style="2" customWidth="1"/>
    <col min="3039" max="3039" width="8.6640625" style="2" customWidth="1"/>
    <col min="3040" max="3042" width="6.6640625" style="2" customWidth="1"/>
    <col min="3043" max="3043" width="9.6640625" style="2" customWidth="1"/>
    <col min="3044" max="3045" width="6.6640625" style="2" customWidth="1"/>
    <col min="3046" max="3046" width="8.33203125" style="2" customWidth="1"/>
    <col min="3047" max="3057" width="2.6640625" style="2" customWidth="1"/>
    <col min="3058" max="3059" width="8.88671875" style="2"/>
    <col min="3060" max="3063" width="5.6640625" style="2" customWidth="1"/>
    <col min="3064" max="3271" width="8.88671875" style="2"/>
    <col min="3272" max="3272" width="3.6640625" style="2" customWidth="1"/>
    <col min="3273" max="3276" width="2.6640625" style="2" customWidth="1"/>
    <col min="3277" max="3277" width="25.6640625" style="2" customWidth="1"/>
    <col min="3278" max="3278" width="30.6640625" style="2" customWidth="1"/>
    <col min="3279" max="3279" width="6.5546875" style="2" customWidth="1"/>
    <col min="3280" max="3280" width="5.6640625" style="2" customWidth="1"/>
    <col min="3281" max="3281" width="9.6640625" style="2" customWidth="1"/>
    <col min="3282" max="3282" width="5.6640625" style="2" customWidth="1"/>
    <col min="3283" max="3283" width="8.6640625" style="2" customWidth="1"/>
    <col min="3284" max="3284" width="5.6640625" style="2" customWidth="1"/>
    <col min="3285" max="3285" width="8.6640625" style="2" customWidth="1"/>
    <col min="3286" max="3286" width="3.6640625" style="2" customWidth="1"/>
    <col min="3287" max="3287" width="7.33203125" style="2" customWidth="1"/>
    <col min="3288" max="3288" width="3.6640625" style="2" customWidth="1"/>
    <col min="3289" max="3289" width="7.33203125" style="2" customWidth="1"/>
    <col min="3290" max="3290" width="3.6640625" style="2" customWidth="1"/>
    <col min="3291" max="3291" width="7.44140625" style="2" customWidth="1"/>
    <col min="3292" max="3292" width="3.6640625" style="2" customWidth="1"/>
    <col min="3293" max="3293" width="7.33203125" style="2" customWidth="1"/>
    <col min="3294" max="3294" width="5.6640625" style="2" customWidth="1"/>
    <col min="3295" max="3295" width="8.6640625" style="2" customWidth="1"/>
    <col min="3296" max="3298" width="6.6640625" style="2" customWidth="1"/>
    <col min="3299" max="3299" width="9.6640625" style="2" customWidth="1"/>
    <col min="3300" max="3301" width="6.6640625" style="2" customWidth="1"/>
    <col min="3302" max="3302" width="8.33203125" style="2" customWidth="1"/>
    <col min="3303" max="3313" width="2.6640625" style="2" customWidth="1"/>
    <col min="3314" max="3315" width="8.88671875" style="2"/>
    <col min="3316" max="3319" width="5.6640625" style="2" customWidth="1"/>
    <col min="3320" max="3527" width="8.88671875" style="2"/>
    <col min="3528" max="3528" width="3.6640625" style="2" customWidth="1"/>
    <col min="3529" max="3532" width="2.6640625" style="2" customWidth="1"/>
    <col min="3533" max="3533" width="25.6640625" style="2" customWidth="1"/>
    <col min="3534" max="3534" width="30.6640625" style="2" customWidth="1"/>
    <col min="3535" max="3535" width="6.5546875" style="2" customWidth="1"/>
    <col min="3536" max="3536" width="5.6640625" style="2" customWidth="1"/>
    <col min="3537" max="3537" width="9.6640625" style="2" customWidth="1"/>
    <col min="3538" max="3538" width="5.6640625" style="2" customWidth="1"/>
    <col min="3539" max="3539" width="8.6640625" style="2" customWidth="1"/>
    <col min="3540" max="3540" width="5.6640625" style="2" customWidth="1"/>
    <col min="3541" max="3541" width="8.6640625" style="2" customWidth="1"/>
    <col min="3542" max="3542" width="3.6640625" style="2" customWidth="1"/>
    <col min="3543" max="3543" width="7.33203125" style="2" customWidth="1"/>
    <col min="3544" max="3544" width="3.6640625" style="2" customWidth="1"/>
    <col min="3545" max="3545" width="7.33203125" style="2" customWidth="1"/>
    <col min="3546" max="3546" width="3.6640625" style="2" customWidth="1"/>
    <col min="3547" max="3547" width="7.44140625" style="2" customWidth="1"/>
    <col min="3548" max="3548" width="3.6640625" style="2" customWidth="1"/>
    <col min="3549" max="3549" width="7.33203125" style="2" customWidth="1"/>
    <col min="3550" max="3550" width="5.6640625" style="2" customWidth="1"/>
    <col min="3551" max="3551" width="8.6640625" style="2" customWidth="1"/>
    <col min="3552" max="3554" width="6.6640625" style="2" customWidth="1"/>
    <col min="3555" max="3555" width="9.6640625" style="2" customWidth="1"/>
    <col min="3556" max="3557" width="6.6640625" style="2" customWidth="1"/>
    <col min="3558" max="3558" width="8.33203125" style="2" customWidth="1"/>
    <col min="3559" max="3569" width="2.6640625" style="2" customWidth="1"/>
    <col min="3570" max="3571" width="8.88671875" style="2"/>
    <col min="3572" max="3575" width="5.6640625" style="2" customWidth="1"/>
    <col min="3576" max="3783" width="8.88671875" style="2"/>
    <col min="3784" max="3784" width="3.6640625" style="2" customWidth="1"/>
    <col min="3785" max="3788" width="2.6640625" style="2" customWidth="1"/>
    <col min="3789" max="3789" width="25.6640625" style="2" customWidth="1"/>
    <col min="3790" max="3790" width="30.6640625" style="2" customWidth="1"/>
    <col min="3791" max="3791" width="6.5546875" style="2" customWidth="1"/>
    <col min="3792" max="3792" width="5.6640625" style="2" customWidth="1"/>
    <col min="3793" max="3793" width="9.6640625" style="2" customWidth="1"/>
    <col min="3794" max="3794" width="5.6640625" style="2" customWidth="1"/>
    <col min="3795" max="3795" width="8.6640625" style="2" customWidth="1"/>
    <col min="3796" max="3796" width="5.6640625" style="2" customWidth="1"/>
    <col min="3797" max="3797" width="8.6640625" style="2" customWidth="1"/>
    <col min="3798" max="3798" width="3.6640625" style="2" customWidth="1"/>
    <col min="3799" max="3799" width="7.33203125" style="2" customWidth="1"/>
    <col min="3800" max="3800" width="3.6640625" style="2" customWidth="1"/>
    <col min="3801" max="3801" width="7.33203125" style="2" customWidth="1"/>
    <col min="3802" max="3802" width="3.6640625" style="2" customWidth="1"/>
    <col min="3803" max="3803" width="7.44140625" style="2" customWidth="1"/>
    <col min="3804" max="3804" width="3.6640625" style="2" customWidth="1"/>
    <col min="3805" max="3805" width="7.33203125" style="2" customWidth="1"/>
    <col min="3806" max="3806" width="5.6640625" style="2" customWidth="1"/>
    <col min="3807" max="3807" width="8.6640625" style="2" customWidth="1"/>
    <col min="3808" max="3810" width="6.6640625" style="2" customWidth="1"/>
    <col min="3811" max="3811" width="9.6640625" style="2" customWidth="1"/>
    <col min="3812" max="3813" width="6.6640625" style="2" customWidth="1"/>
    <col min="3814" max="3814" width="8.33203125" style="2" customWidth="1"/>
    <col min="3815" max="3825" width="2.6640625" style="2" customWidth="1"/>
    <col min="3826" max="3827" width="8.88671875" style="2"/>
    <col min="3828" max="3831" width="5.6640625" style="2" customWidth="1"/>
    <col min="3832" max="4039" width="8.88671875" style="2"/>
    <col min="4040" max="4040" width="3.6640625" style="2" customWidth="1"/>
    <col min="4041" max="4044" width="2.6640625" style="2" customWidth="1"/>
    <col min="4045" max="4045" width="25.6640625" style="2" customWidth="1"/>
    <col min="4046" max="4046" width="30.6640625" style="2" customWidth="1"/>
    <col min="4047" max="4047" width="6.5546875" style="2" customWidth="1"/>
    <col min="4048" max="4048" width="5.6640625" style="2" customWidth="1"/>
    <col min="4049" max="4049" width="9.6640625" style="2" customWidth="1"/>
    <col min="4050" max="4050" width="5.6640625" style="2" customWidth="1"/>
    <col min="4051" max="4051" width="8.6640625" style="2" customWidth="1"/>
    <col min="4052" max="4052" width="5.6640625" style="2" customWidth="1"/>
    <col min="4053" max="4053" width="8.6640625" style="2" customWidth="1"/>
    <col min="4054" max="4054" width="3.6640625" style="2" customWidth="1"/>
    <col min="4055" max="4055" width="7.33203125" style="2" customWidth="1"/>
    <col min="4056" max="4056" width="3.6640625" style="2" customWidth="1"/>
    <col min="4057" max="4057" width="7.33203125" style="2" customWidth="1"/>
    <col min="4058" max="4058" width="3.6640625" style="2" customWidth="1"/>
    <col min="4059" max="4059" width="7.44140625" style="2" customWidth="1"/>
    <col min="4060" max="4060" width="3.6640625" style="2" customWidth="1"/>
    <col min="4061" max="4061" width="7.33203125" style="2" customWidth="1"/>
    <col min="4062" max="4062" width="5.6640625" style="2" customWidth="1"/>
    <col min="4063" max="4063" width="8.6640625" style="2" customWidth="1"/>
    <col min="4064" max="4066" width="6.6640625" style="2" customWidth="1"/>
    <col min="4067" max="4067" width="9.6640625" style="2" customWidth="1"/>
    <col min="4068" max="4069" width="6.6640625" style="2" customWidth="1"/>
    <col min="4070" max="4070" width="8.33203125" style="2" customWidth="1"/>
    <col min="4071" max="4081" width="2.6640625" style="2" customWidth="1"/>
    <col min="4082" max="4083" width="8.88671875" style="2"/>
    <col min="4084" max="4087" width="5.6640625" style="2" customWidth="1"/>
    <col min="4088" max="4295" width="8.88671875" style="2"/>
    <col min="4296" max="4296" width="3.6640625" style="2" customWidth="1"/>
    <col min="4297" max="4300" width="2.6640625" style="2" customWidth="1"/>
    <col min="4301" max="4301" width="25.6640625" style="2" customWidth="1"/>
    <col min="4302" max="4302" width="30.6640625" style="2" customWidth="1"/>
    <col min="4303" max="4303" width="6.5546875" style="2" customWidth="1"/>
    <col min="4304" max="4304" width="5.6640625" style="2" customWidth="1"/>
    <col min="4305" max="4305" width="9.6640625" style="2" customWidth="1"/>
    <col min="4306" max="4306" width="5.6640625" style="2" customWidth="1"/>
    <col min="4307" max="4307" width="8.6640625" style="2" customWidth="1"/>
    <col min="4308" max="4308" width="5.6640625" style="2" customWidth="1"/>
    <col min="4309" max="4309" width="8.6640625" style="2" customWidth="1"/>
    <col min="4310" max="4310" width="3.6640625" style="2" customWidth="1"/>
    <col min="4311" max="4311" width="7.33203125" style="2" customWidth="1"/>
    <col min="4312" max="4312" width="3.6640625" style="2" customWidth="1"/>
    <col min="4313" max="4313" width="7.33203125" style="2" customWidth="1"/>
    <col min="4314" max="4314" width="3.6640625" style="2" customWidth="1"/>
    <col min="4315" max="4315" width="7.44140625" style="2" customWidth="1"/>
    <col min="4316" max="4316" width="3.6640625" style="2" customWidth="1"/>
    <col min="4317" max="4317" width="7.33203125" style="2" customWidth="1"/>
    <col min="4318" max="4318" width="5.6640625" style="2" customWidth="1"/>
    <col min="4319" max="4319" width="8.6640625" style="2" customWidth="1"/>
    <col min="4320" max="4322" width="6.6640625" style="2" customWidth="1"/>
    <col min="4323" max="4323" width="9.6640625" style="2" customWidth="1"/>
    <col min="4324" max="4325" width="6.6640625" style="2" customWidth="1"/>
    <col min="4326" max="4326" width="8.33203125" style="2" customWidth="1"/>
    <col min="4327" max="4337" width="2.6640625" style="2" customWidth="1"/>
    <col min="4338" max="4339" width="8.88671875" style="2"/>
    <col min="4340" max="4343" width="5.6640625" style="2" customWidth="1"/>
    <col min="4344" max="4551" width="8.88671875" style="2"/>
    <col min="4552" max="4552" width="3.6640625" style="2" customWidth="1"/>
    <col min="4553" max="4556" width="2.6640625" style="2" customWidth="1"/>
    <col min="4557" max="4557" width="25.6640625" style="2" customWidth="1"/>
    <col min="4558" max="4558" width="30.6640625" style="2" customWidth="1"/>
    <col min="4559" max="4559" width="6.5546875" style="2" customWidth="1"/>
    <col min="4560" max="4560" width="5.6640625" style="2" customWidth="1"/>
    <col min="4561" max="4561" width="9.6640625" style="2" customWidth="1"/>
    <col min="4562" max="4562" width="5.6640625" style="2" customWidth="1"/>
    <col min="4563" max="4563" width="8.6640625" style="2" customWidth="1"/>
    <col min="4564" max="4564" width="5.6640625" style="2" customWidth="1"/>
    <col min="4565" max="4565" width="8.6640625" style="2" customWidth="1"/>
    <col min="4566" max="4566" width="3.6640625" style="2" customWidth="1"/>
    <col min="4567" max="4567" width="7.33203125" style="2" customWidth="1"/>
    <col min="4568" max="4568" width="3.6640625" style="2" customWidth="1"/>
    <col min="4569" max="4569" width="7.33203125" style="2" customWidth="1"/>
    <col min="4570" max="4570" width="3.6640625" style="2" customWidth="1"/>
    <col min="4571" max="4571" width="7.44140625" style="2" customWidth="1"/>
    <col min="4572" max="4572" width="3.6640625" style="2" customWidth="1"/>
    <col min="4573" max="4573" width="7.33203125" style="2" customWidth="1"/>
    <col min="4574" max="4574" width="5.6640625" style="2" customWidth="1"/>
    <col min="4575" max="4575" width="8.6640625" style="2" customWidth="1"/>
    <col min="4576" max="4578" width="6.6640625" style="2" customWidth="1"/>
    <col min="4579" max="4579" width="9.6640625" style="2" customWidth="1"/>
    <col min="4580" max="4581" width="6.6640625" style="2" customWidth="1"/>
    <col min="4582" max="4582" width="8.33203125" style="2" customWidth="1"/>
    <col min="4583" max="4593" width="2.6640625" style="2" customWidth="1"/>
    <col min="4594" max="4595" width="8.88671875" style="2"/>
    <col min="4596" max="4599" width="5.6640625" style="2" customWidth="1"/>
    <col min="4600" max="4807" width="8.88671875" style="2"/>
    <col min="4808" max="4808" width="3.6640625" style="2" customWidth="1"/>
    <col min="4809" max="4812" width="2.6640625" style="2" customWidth="1"/>
    <col min="4813" max="4813" width="25.6640625" style="2" customWidth="1"/>
    <col min="4814" max="4814" width="30.6640625" style="2" customWidth="1"/>
    <col min="4815" max="4815" width="6.5546875" style="2" customWidth="1"/>
    <col min="4816" max="4816" width="5.6640625" style="2" customWidth="1"/>
    <col min="4817" max="4817" width="9.6640625" style="2" customWidth="1"/>
    <col min="4818" max="4818" width="5.6640625" style="2" customWidth="1"/>
    <col min="4819" max="4819" width="8.6640625" style="2" customWidth="1"/>
    <col min="4820" max="4820" width="5.6640625" style="2" customWidth="1"/>
    <col min="4821" max="4821" width="8.6640625" style="2" customWidth="1"/>
    <col min="4822" max="4822" width="3.6640625" style="2" customWidth="1"/>
    <col min="4823" max="4823" width="7.33203125" style="2" customWidth="1"/>
    <col min="4824" max="4824" width="3.6640625" style="2" customWidth="1"/>
    <col min="4825" max="4825" width="7.33203125" style="2" customWidth="1"/>
    <col min="4826" max="4826" width="3.6640625" style="2" customWidth="1"/>
    <col min="4827" max="4827" width="7.44140625" style="2" customWidth="1"/>
    <col min="4828" max="4828" width="3.6640625" style="2" customWidth="1"/>
    <col min="4829" max="4829" width="7.33203125" style="2" customWidth="1"/>
    <col min="4830" max="4830" width="5.6640625" style="2" customWidth="1"/>
    <col min="4831" max="4831" width="8.6640625" style="2" customWidth="1"/>
    <col min="4832" max="4834" width="6.6640625" style="2" customWidth="1"/>
    <col min="4835" max="4835" width="9.6640625" style="2" customWidth="1"/>
    <col min="4836" max="4837" width="6.6640625" style="2" customWidth="1"/>
    <col min="4838" max="4838" width="8.33203125" style="2" customWidth="1"/>
    <col min="4839" max="4849" width="2.6640625" style="2" customWidth="1"/>
    <col min="4850" max="4851" width="8.88671875" style="2"/>
    <col min="4852" max="4855" width="5.6640625" style="2" customWidth="1"/>
    <col min="4856" max="5063" width="8.88671875" style="2"/>
    <col min="5064" max="5064" width="3.6640625" style="2" customWidth="1"/>
    <col min="5065" max="5068" width="2.6640625" style="2" customWidth="1"/>
    <col min="5069" max="5069" width="25.6640625" style="2" customWidth="1"/>
    <col min="5070" max="5070" width="30.6640625" style="2" customWidth="1"/>
    <col min="5071" max="5071" width="6.5546875" style="2" customWidth="1"/>
    <col min="5072" max="5072" width="5.6640625" style="2" customWidth="1"/>
    <col min="5073" max="5073" width="9.6640625" style="2" customWidth="1"/>
    <col min="5074" max="5074" width="5.6640625" style="2" customWidth="1"/>
    <col min="5075" max="5075" width="8.6640625" style="2" customWidth="1"/>
    <col min="5076" max="5076" width="5.6640625" style="2" customWidth="1"/>
    <col min="5077" max="5077" width="8.6640625" style="2" customWidth="1"/>
    <col min="5078" max="5078" width="3.6640625" style="2" customWidth="1"/>
    <col min="5079" max="5079" width="7.33203125" style="2" customWidth="1"/>
    <col min="5080" max="5080" width="3.6640625" style="2" customWidth="1"/>
    <col min="5081" max="5081" width="7.33203125" style="2" customWidth="1"/>
    <col min="5082" max="5082" width="3.6640625" style="2" customWidth="1"/>
    <col min="5083" max="5083" width="7.44140625" style="2" customWidth="1"/>
    <col min="5084" max="5084" width="3.6640625" style="2" customWidth="1"/>
    <col min="5085" max="5085" width="7.33203125" style="2" customWidth="1"/>
    <col min="5086" max="5086" width="5.6640625" style="2" customWidth="1"/>
    <col min="5087" max="5087" width="8.6640625" style="2" customWidth="1"/>
    <col min="5088" max="5090" width="6.6640625" style="2" customWidth="1"/>
    <col min="5091" max="5091" width="9.6640625" style="2" customWidth="1"/>
    <col min="5092" max="5093" width="6.6640625" style="2" customWidth="1"/>
    <col min="5094" max="5094" width="8.33203125" style="2" customWidth="1"/>
    <col min="5095" max="5105" width="2.6640625" style="2" customWidth="1"/>
    <col min="5106" max="5107" width="8.88671875" style="2"/>
    <col min="5108" max="5111" width="5.6640625" style="2" customWidth="1"/>
    <col min="5112" max="5319" width="8.88671875" style="2"/>
    <col min="5320" max="5320" width="3.6640625" style="2" customWidth="1"/>
    <col min="5321" max="5324" width="2.6640625" style="2" customWidth="1"/>
    <col min="5325" max="5325" width="25.6640625" style="2" customWidth="1"/>
    <col min="5326" max="5326" width="30.6640625" style="2" customWidth="1"/>
    <col min="5327" max="5327" width="6.5546875" style="2" customWidth="1"/>
    <col min="5328" max="5328" width="5.6640625" style="2" customWidth="1"/>
    <col min="5329" max="5329" width="9.6640625" style="2" customWidth="1"/>
    <col min="5330" max="5330" width="5.6640625" style="2" customWidth="1"/>
    <col min="5331" max="5331" width="8.6640625" style="2" customWidth="1"/>
    <col min="5332" max="5332" width="5.6640625" style="2" customWidth="1"/>
    <col min="5333" max="5333" width="8.6640625" style="2" customWidth="1"/>
    <col min="5334" max="5334" width="3.6640625" style="2" customWidth="1"/>
    <col min="5335" max="5335" width="7.33203125" style="2" customWidth="1"/>
    <col min="5336" max="5336" width="3.6640625" style="2" customWidth="1"/>
    <col min="5337" max="5337" width="7.33203125" style="2" customWidth="1"/>
    <col min="5338" max="5338" width="3.6640625" style="2" customWidth="1"/>
    <col min="5339" max="5339" width="7.44140625" style="2" customWidth="1"/>
    <col min="5340" max="5340" width="3.6640625" style="2" customWidth="1"/>
    <col min="5341" max="5341" width="7.33203125" style="2" customWidth="1"/>
    <col min="5342" max="5342" width="5.6640625" style="2" customWidth="1"/>
    <col min="5343" max="5343" width="8.6640625" style="2" customWidth="1"/>
    <col min="5344" max="5346" width="6.6640625" style="2" customWidth="1"/>
    <col min="5347" max="5347" width="9.6640625" style="2" customWidth="1"/>
    <col min="5348" max="5349" width="6.6640625" style="2" customWidth="1"/>
    <col min="5350" max="5350" width="8.33203125" style="2" customWidth="1"/>
    <col min="5351" max="5361" width="2.6640625" style="2" customWidth="1"/>
    <col min="5362" max="5363" width="8.88671875" style="2"/>
    <col min="5364" max="5367" width="5.6640625" style="2" customWidth="1"/>
    <col min="5368" max="5575" width="8.88671875" style="2"/>
    <col min="5576" max="5576" width="3.6640625" style="2" customWidth="1"/>
    <col min="5577" max="5580" width="2.6640625" style="2" customWidth="1"/>
    <col min="5581" max="5581" width="25.6640625" style="2" customWidth="1"/>
    <col min="5582" max="5582" width="30.6640625" style="2" customWidth="1"/>
    <col min="5583" max="5583" width="6.5546875" style="2" customWidth="1"/>
    <col min="5584" max="5584" width="5.6640625" style="2" customWidth="1"/>
    <col min="5585" max="5585" width="9.6640625" style="2" customWidth="1"/>
    <col min="5586" max="5586" width="5.6640625" style="2" customWidth="1"/>
    <col min="5587" max="5587" width="8.6640625" style="2" customWidth="1"/>
    <col min="5588" max="5588" width="5.6640625" style="2" customWidth="1"/>
    <col min="5589" max="5589" width="8.6640625" style="2" customWidth="1"/>
    <col min="5590" max="5590" width="3.6640625" style="2" customWidth="1"/>
    <col min="5591" max="5591" width="7.33203125" style="2" customWidth="1"/>
    <col min="5592" max="5592" width="3.6640625" style="2" customWidth="1"/>
    <col min="5593" max="5593" width="7.33203125" style="2" customWidth="1"/>
    <col min="5594" max="5594" width="3.6640625" style="2" customWidth="1"/>
    <col min="5595" max="5595" width="7.44140625" style="2" customWidth="1"/>
    <col min="5596" max="5596" width="3.6640625" style="2" customWidth="1"/>
    <col min="5597" max="5597" width="7.33203125" style="2" customWidth="1"/>
    <col min="5598" max="5598" width="5.6640625" style="2" customWidth="1"/>
    <col min="5599" max="5599" width="8.6640625" style="2" customWidth="1"/>
    <col min="5600" max="5602" width="6.6640625" style="2" customWidth="1"/>
    <col min="5603" max="5603" width="9.6640625" style="2" customWidth="1"/>
    <col min="5604" max="5605" width="6.6640625" style="2" customWidth="1"/>
    <col min="5606" max="5606" width="8.33203125" style="2" customWidth="1"/>
    <col min="5607" max="5617" width="2.6640625" style="2" customWidth="1"/>
    <col min="5618" max="5619" width="8.88671875" style="2"/>
    <col min="5620" max="5623" width="5.6640625" style="2" customWidth="1"/>
    <col min="5624" max="5831" width="8.88671875" style="2"/>
    <col min="5832" max="5832" width="3.6640625" style="2" customWidth="1"/>
    <col min="5833" max="5836" width="2.6640625" style="2" customWidth="1"/>
    <col min="5837" max="5837" width="25.6640625" style="2" customWidth="1"/>
    <col min="5838" max="5838" width="30.6640625" style="2" customWidth="1"/>
    <col min="5839" max="5839" width="6.5546875" style="2" customWidth="1"/>
    <col min="5840" max="5840" width="5.6640625" style="2" customWidth="1"/>
    <col min="5841" max="5841" width="9.6640625" style="2" customWidth="1"/>
    <col min="5842" max="5842" width="5.6640625" style="2" customWidth="1"/>
    <col min="5843" max="5843" width="8.6640625" style="2" customWidth="1"/>
    <col min="5844" max="5844" width="5.6640625" style="2" customWidth="1"/>
    <col min="5845" max="5845" width="8.6640625" style="2" customWidth="1"/>
    <col min="5846" max="5846" width="3.6640625" style="2" customWidth="1"/>
    <col min="5847" max="5847" width="7.33203125" style="2" customWidth="1"/>
    <col min="5848" max="5848" width="3.6640625" style="2" customWidth="1"/>
    <col min="5849" max="5849" width="7.33203125" style="2" customWidth="1"/>
    <col min="5850" max="5850" width="3.6640625" style="2" customWidth="1"/>
    <col min="5851" max="5851" width="7.44140625" style="2" customWidth="1"/>
    <col min="5852" max="5852" width="3.6640625" style="2" customWidth="1"/>
    <col min="5853" max="5853" width="7.33203125" style="2" customWidth="1"/>
    <col min="5854" max="5854" width="5.6640625" style="2" customWidth="1"/>
    <col min="5855" max="5855" width="8.6640625" style="2" customWidth="1"/>
    <col min="5856" max="5858" width="6.6640625" style="2" customWidth="1"/>
    <col min="5859" max="5859" width="9.6640625" style="2" customWidth="1"/>
    <col min="5860" max="5861" width="6.6640625" style="2" customWidth="1"/>
    <col min="5862" max="5862" width="8.33203125" style="2" customWidth="1"/>
    <col min="5863" max="5873" width="2.6640625" style="2" customWidth="1"/>
    <col min="5874" max="5875" width="8.88671875" style="2"/>
    <col min="5876" max="5879" width="5.6640625" style="2" customWidth="1"/>
    <col min="5880" max="6087" width="8.88671875" style="2"/>
    <col min="6088" max="6088" width="3.6640625" style="2" customWidth="1"/>
    <col min="6089" max="6092" width="2.6640625" style="2" customWidth="1"/>
    <col min="6093" max="6093" width="25.6640625" style="2" customWidth="1"/>
    <col min="6094" max="6094" width="30.6640625" style="2" customWidth="1"/>
    <col min="6095" max="6095" width="6.5546875" style="2" customWidth="1"/>
    <col min="6096" max="6096" width="5.6640625" style="2" customWidth="1"/>
    <col min="6097" max="6097" width="9.6640625" style="2" customWidth="1"/>
    <col min="6098" max="6098" width="5.6640625" style="2" customWidth="1"/>
    <col min="6099" max="6099" width="8.6640625" style="2" customWidth="1"/>
    <col min="6100" max="6100" width="5.6640625" style="2" customWidth="1"/>
    <col min="6101" max="6101" width="8.6640625" style="2" customWidth="1"/>
    <col min="6102" max="6102" width="3.6640625" style="2" customWidth="1"/>
    <col min="6103" max="6103" width="7.33203125" style="2" customWidth="1"/>
    <col min="6104" max="6104" width="3.6640625" style="2" customWidth="1"/>
    <col min="6105" max="6105" width="7.33203125" style="2" customWidth="1"/>
    <col min="6106" max="6106" width="3.6640625" style="2" customWidth="1"/>
    <col min="6107" max="6107" width="7.44140625" style="2" customWidth="1"/>
    <col min="6108" max="6108" width="3.6640625" style="2" customWidth="1"/>
    <col min="6109" max="6109" width="7.33203125" style="2" customWidth="1"/>
    <col min="6110" max="6110" width="5.6640625" style="2" customWidth="1"/>
    <col min="6111" max="6111" width="8.6640625" style="2" customWidth="1"/>
    <col min="6112" max="6114" width="6.6640625" style="2" customWidth="1"/>
    <col min="6115" max="6115" width="9.6640625" style="2" customWidth="1"/>
    <col min="6116" max="6117" width="6.6640625" style="2" customWidth="1"/>
    <col min="6118" max="6118" width="8.33203125" style="2" customWidth="1"/>
    <col min="6119" max="6129" width="2.6640625" style="2" customWidth="1"/>
    <col min="6130" max="6131" width="8.88671875" style="2"/>
    <col min="6132" max="6135" width="5.6640625" style="2" customWidth="1"/>
    <col min="6136" max="6343" width="8.88671875" style="2"/>
    <col min="6344" max="6344" width="3.6640625" style="2" customWidth="1"/>
    <col min="6345" max="6348" width="2.6640625" style="2" customWidth="1"/>
    <col min="6349" max="6349" width="25.6640625" style="2" customWidth="1"/>
    <col min="6350" max="6350" width="30.6640625" style="2" customWidth="1"/>
    <col min="6351" max="6351" width="6.5546875" style="2" customWidth="1"/>
    <col min="6352" max="6352" width="5.6640625" style="2" customWidth="1"/>
    <col min="6353" max="6353" width="9.6640625" style="2" customWidth="1"/>
    <col min="6354" max="6354" width="5.6640625" style="2" customWidth="1"/>
    <col min="6355" max="6355" width="8.6640625" style="2" customWidth="1"/>
    <col min="6356" max="6356" width="5.6640625" style="2" customWidth="1"/>
    <col min="6357" max="6357" width="8.6640625" style="2" customWidth="1"/>
    <col min="6358" max="6358" width="3.6640625" style="2" customWidth="1"/>
    <col min="6359" max="6359" width="7.33203125" style="2" customWidth="1"/>
    <col min="6360" max="6360" width="3.6640625" style="2" customWidth="1"/>
    <col min="6361" max="6361" width="7.33203125" style="2" customWidth="1"/>
    <col min="6362" max="6362" width="3.6640625" style="2" customWidth="1"/>
    <col min="6363" max="6363" width="7.44140625" style="2" customWidth="1"/>
    <col min="6364" max="6364" width="3.6640625" style="2" customWidth="1"/>
    <col min="6365" max="6365" width="7.33203125" style="2" customWidth="1"/>
    <col min="6366" max="6366" width="5.6640625" style="2" customWidth="1"/>
    <col min="6367" max="6367" width="8.6640625" style="2" customWidth="1"/>
    <col min="6368" max="6370" width="6.6640625" style="2" customWidth="1"/>
    <col min="6371" max="6371" width="9.6640625" style="2" customWidth="1"/>
    <col min="6372" max="6373" width="6.6640625" style="2" customWidth="1"/>
    <col min="6374" max="6374" width="8.33203125" style="2" customWidth="1"/>
    <col min="6375" max="6385" width="2.6640625" style="2" customWidth="1"/>
    <col min="6386" max="6387" width="8.88671875" style="2"/>
    <col min="6388" max="6391" width="5.6640625" style="2" customWidth="1"/>
    <col min="6392" max="6599" width="8.88671875" style="2"/>
    <col min="6600" max="6600" width="3.6640625" style="2" customWidth="1"/>
    <col min="6601" max="6604" width="2.6640625" style="2" customWidth="1"/>
    <col min="6605" max="6605" width="25.6640625" style="2" customWidth="1"/>
    <col min="6606" max="6606" width="30.6640625" style="2" customWidth="1"/>
    <col min="6607" max="6607" width="6.5546875" style="2" customWidth="1"/>
    <col min="6608" max="6608" width="5.6640625" style="2" customWidth="1"/>
    <col min="6609" max="6609" width="9.6640625" style="2" customWidth="1"/>
    <col min="6610" max="6610" width="5.6640625" style="2" customWidth="1"/>
    <col min="6611" max="6611" width="8.6640625" style="2" customWidth="1"/>
    <col min="6612" max="6612" width="5.6640625" style="2" customWidth="1"/>
    <col min="6613" max="6613" width="8.6640625" style="2" customWidth="1"/>
    <col min="6614" max="6614" width="3.6640625" style="2" customWidth="1"/>
    <col min="6615" max="6615" width="7.33203125" style="2" customWidth="1"/>
    <col min="6616" max="6616" width="3.6640625" style="2" customWidth="1"/>
    <col min="6617" max="6617" width="7.33203125" style="2" customWidth="1"/>
    <col min="6618" max="6618" width="3.6640625" style="2" customWidth="1"/>
    <col min="6619" max="6619" width="7.44140625" style="2" customWidth="1"/>
    <col min="6620" max="6620" width="3.6640625" style="2" customWidth="1"/>
    <col min="6621" max="6621" width="7.33203125" style="2" customWidth="1"/>
    <col min="6622" max="6622" width="5.6640625" style="2" customWidth="1"/>
    <col min="6623" max="6623" width="8.6640625" style="2" customWidth="1"/>
    <col min="6624" max="6626" width="6.6640625" style="2" customWidth="1"/>
    <col min="6627" max="6627" width="9.6640625" style="2" customWidth="1"/>
    <col min="6628" max="6629" width="6.6640625" style="2" customWidth="1"/>
    <col min="6630" max="6630" width="8.33203125" style="2" customWidth="1"/>
    <col min="6631" max="6641" width="2.6640625" style="2" customWidth="1"/>
    <col min="6642" max="6643" width="8.88671875" style="2"/>
    <col min="6644" max="6647" width="5.6640625" style="2" customWidth="1"/>
    <col min="6648" max="6855" width="8.88671875" style="2"/>
    <col min="6856" max="6856" width="3.6640625" style="2" customWidth="1"/>
    <col min="6857" max="6860" width="2.6640625" style="2" customWidth="1"/>
    <col min="6861" max="6861" width="25.6640625" style="2" customWidth="1"/>
    <col min="6862" max="6862" width="30.6640625" style="2" customWidth="1"/>
    <col min="6863" max="6863" width="6.5546875" style="2" customWidth="1"/>
    <col min="6864" max="6864" width="5.6640625" style="2" customWidth="1"/>
    <col min="6865" max="6865" width="9.6640625" style="2" customWidth="1"/>
    <col min="6866" max="6866" width="5.6640625" style="2" customWidth="1"/>
    <col min="6867" max="6867" width="8.6640625" style="2" customWidth="1"/>
    <col min="6868" max="6868" width="5.6640625" style="2" customWidth="1"/>
    <col min="6869" max="6869" width="8.6640625" style="2" customWidth="1"/>
    <col min="6870" max="6870" width="3.6640625" style="2" customWidth="1"/>
    <col min="6871" max="6871" width="7.33203125" style="2" customWidth="1"/>
    <col min="6872" max="6872" width="3.6640625" style="2" customWidth="1"/>
    <col min="6873" max="6873" width="7.33203125" style="2" customWidth="1"/>
    <col min="6874" max="6874" width="3.6640625" style="2" customWidth="1"/>
    <col min="6875" max="6875" width="7.44140625" style="2" customWidth="1"/>
    <col min="6876" max="6876" width="3.6640625" style="2" customWidth="1"/>
    <col min="6877" max="6877" width="7.33203125" style="2" customWidth="1"/>
    <col min="6878" max="6878" width="5.6640625" style="2" customWidth="1"/>
    <col min="6879" max="6879" width="8.6640625" style="2" customWidth="1"/>
    <col min="6880" max="6882" width="6.6640625" style="2" customWidth="1"/>
    <col min="6883" max="6883" width="9.6640625" style="2" customWidth="1"/>
    <col min="6884" max="6885" width="6.6640625" style="2" customWidth="1"/>
    <col min="6886" max="6886" width="8.33203125" style="2" customWidth="1"/>
    <col min="6887" max="6897" width="2.6640625" style="2" customWidth="1"/>
    <col min="6898" max="6899" width="8.88671875" style="2"/>
    <col min="6900" max="6903" width="5.6640625" style="2" customWidth="1"/>
    <col min="6904" max="7111" width="8.88671875" style="2"/>
    <col min="7112" max="7112" width="3.6640625" style="2" customWidth="1"/>
    <col min="7113" max="7116" width="2.6640625" style="2" customWidth="1"/>
    <col min="7117" max="7117" width="25.6640625" style="2" customWidth="1"/>
    <col min="7118" max="7118" width="30.6640625" style="2" customWidth="1"/>
    <col min="7119" max="7119" width="6.5546875" style="2" customWidth="1"/>
    <col min="7120" max="7120" width="5.6640625" style="2" customWidth="1"/>
    <col min="7121" max="7121" width="9.6640625" style="2" customWidth="1"/>
    <col min="7122" max="7122" width="5.6640625" style="2" customWidth="1"/>
    <col min="7123" max="7123" width="8.6640625" style="2" customWidth="1"/>
    <col min="7124" max="7124" width="5.6640625" style="2" customWidth="1"/>
    <col min="7125" max="7125" width="8.6640625" style="2" customWidth="1"/>
    <col min="7126" max="7126" width="3.6640625" style="2" customWidth="1"/>
    <col min="7127" max="7127" width="7.33203125" style="2" customWidth="1"/>
    <col min="7128" max="7128" width="3.6640625" style="2" customWidth="1"/>
    <col min="7129" max="7129" width="7.33203125" style="2" customWidth="1"/>
    <col min="7130" max="7130" width="3.6640625" style="2" customWidth="1"/>
    <col min="7131" max="7131" width="7.44140625" style="2" customWidth="1"/>
    <col min="7132" max="7132" width="3.6640625" style="2" customWidth="1"/>
    <col min="7133" max="7133" width="7.33203125" style="2" customWidth="1"/>
    <col min="7134" max="7134" width="5.6640625" style="2" customWidth="1"/>
    <col min="7135" max="7135" width="8.6640625" style="2" customWidth="1"/>
    <col min="7136" max="7138" width="6.6640625" style="2" customWidth="1"/>
    <col min="7139" max="7139" width="9.6640625" style="2" customWidth="1"/>
    <col min="7140" max="7141" width="6.6640625" style="2" customWidth="1"/>
    <col min="7142" max="7142" width="8.33203125" style="2" customWidth="1"/>
    <col min="7143" max="7153" width="2.6640625" style="2" customWidth="1"/>
    <col min="7154" max="7155" width="8.88671875" style="2"/>
    <col min="7156" max="7159" width="5.6640625" style="2" customWidth="1"/>
    <col min="7160" max="7367" width="8.88671875" style="2"/>
    <col min="7368" max="7368" width="3.6640625" style="2" customWidth="1"/>
    <col min="7369" max="7372" width="2.6640625" style="2" customWidth="1"/>
    <col min="7373" max="7373" width="25.6640625" style="2" customWidth="1"/>
    <col min="7374" max="7374" width="30.6640625" style="2" customWidth="1"/>
    <col min="7375" max="7375" width="6.5546875" style="2" customWidth="1"/>
    <col min="7376" max="7376" width="5.6640625" style="2" customWidth="1"/>
    <col min="7377" max="7377" width="9.6640625" style="2" customWidth="1"/>
    <col min="7378" max="7378" width="5.6640625" style="2" customWidth="1"/>
    <col min="7379" max="7379" width="8.6640625" style="2" customWidth="1"/>
    <col min="7380" max="7380" width="5.6640625" style="2" customWidth="1"/>
    <col min="7381" max="7381" width="8.6640625" style="2" customWidth="1"/>
    <col min="7382" max="7382" width="3.6640625" style="2" customWidth="1"/>
    <col min="7383" max="7383" width="7.33203125" style="2" customWidth="1"/>
    <col min="7384" max="7384" width="3.6640625" style="2" customWidth="1"/>
    <col min="7385" max="7385" width="7.33203125" style="2" customWidth="1"/>
    <col min="7386" max="7386" width="3.6640625" style="2" customWidth="1"/>
    <col min="7387" max="7387" width="7.44140625" style="2" customWidth="1"/>
    <col min="7388" max="7388" width="3.6640625" style="2" customWidth="1"/>
    <col min="7389" max="7389" width="7.33203125" style="2" customWidth="1"/>
    <col min="7390" max="7390" width="5.6640625" style="2" customWidth="1"/>
    <col min="7391" max="7391" width="8.6640625" style="2" customWidth="1"/>
    <col min="7392" max="7394" width="6.6640625" style="2" customWidth="1"/>
    <col min="7395" max="7395" width="9.6640625" style="2" customWidth="1"/>
    <col min="7396" max="7397" width="6.6640625" style="2" customWidth="1"/>
    <col min="7398" max="7398" width="8.33203125" style="2" customWidth="1"/>
    <col min="7399" max="7409" width="2.6640625" style="2" customWidth="1"/>
    <col min="7410" max="7411" width="8.88671875" style="2"/>
    <col min="7412" max="7415" width="5.6640625" style="2" customWidth="1"/>
    <col min="7416" max="7623" width="8.88671875" style="2"/>
    <col min="7624" max="7624" width="3.6640625" style="2" customWidth="1"/>
    <col min="7625" max="7628" width="2.6640625" style="2" customWidth="1"/>
    <col min="7629" max="7629" width="25.6640625" style="2" customWidth="1"/>
    <col min="7630" max="7630" width="30.6640625" style="2" customWidth="1"/>
    <col min="7631" max="7631" width="6.5546875" style="2" customWidth="1"/>
    <col min="7632" max="7632" width="5.6640625" style="2" customWidth="1"/>
    <col min="7633" max="7633" width="9.6640625" style="2" customWidth="1"/>
    <col min="7634" max="7634" width="5.6640625" style="2" customWidth="1"/>
    <col min="7635" max="7635" width="8.6640625" style="2" customWidth="1"/>
    <col min="7636" max="7636" width="5.6640625" style="2" customWidth="1"/>
    <col min="7637" max="7637" width="8.6640625" style="2" customWidth="1"/>
    <col min="7638" max="7638" width="3.6640625" style="2" customWidth="1"/>
    <col min="7639" max="7639" width="7.33203125" style="2" customWidth="1"/>
    <col min="7640" max="7640" width="3.6640625" style="2" customWidth="1"/>
    <col min="7641" max="7641" width="7.33203125" style="2" customWidth="1"/>
    <col min="7642" max="7642" width="3.6640625" style="2" customWidth="1"/>
    <col min="7643" max="7643" width="7.44140625" style="2" customWidth="1"/>
    <col min="7644" max="7644" width="3.6640625" style="2" customWidth="1"/>
    <col min="7645" max="7645" width="7.33203125" style="2" customWidth="1"/>
    <col min="7646" max="7646" width="5.6640625" style="2" customWidth="1"/>
    <col min="7647" max="7647" width="8.6640625" style="2" customWidth="1"/>
    <col min="7648" max="7650" width="6.6640625" style="2" customWidth="1"/>
    <col min="7651" max="7651" width="9.6640625" style="2" customWidth="1"/>
    <col min="7652" max="7653" width="6.6640625" style="2" customWidth="1"/>
    <col min="7654" max="7654" width="8.33203125" style="2" customWidth="1"/>
    <col min="7655" max="7665" width="2.6640625" style="2" customWidth="1"/>
    <col min="7666" max="7667" width="8.88671875" style="2"/>
    <col min="7668" max="7671" width="5.6640625" style="2" customWidth="1"/>
    <col min="7672" max="7879" width="8.88671875" style="2"/>
    <col min="7880" max="7880" width="3.6640625" style="2" customWidth="1"/>
    <col min="7881" max="7884" width="2.6640625" style="2" customWidth="1"/>
    <col min="7885" max="7885" width="25.6640625" style="2" customWidth="1"/>
    <col min="7886" max="7886" width="30.6640625" style="2" customWidth="1"/>
    <col min="7887" max="7887" width="6.5546875" style="2" customWidth="1"/>
    <col min="7888" max="7888" width="5.6640625" style="2" customWidth="1"/>
    <col min="7889" max="7889" width="9.6640625" style="2" customWidth="1"/>
    <col min="7890" max="7890" width="5.6640625" style="2" customWidth="1"/>
    <col min="7891" max="7891" width="8.6640625" style="2" customWidth="1"/>
    <col min="7892" max="7892" width="5.6640625" style="2" customWidth="1"/>
    <col min="7893" max="7893" width="8.6640625" style="2" customWidth="1"/>
    <col min="7894" max="7894" width="3.6640625" style="2" customWidth="1"/>
    <col min="7895" max="7895" width="7.33203125" style="2" customWidth="1"/>
    <col min="7896" max="7896" width="3.6640625" style="2" customWidth="1"/>
    <col min="7897" max="7897" width="7.33203125" style="2" customWidth="1"/>
    <col min="7898" max="7898" width="3.6640625" style="2" customWidth="1"/>
    <col min="7899" max="7899" width="7.44140625" style="2" customWidth="1"/>
    <col min="7900" max="7900" width="3.6640625" style="2" customWidth="1"/>
    <col min="7901" max="7901" width="7.33203125" style="2" customWidth="1"/>
    <col min="7902" max="7902" width="5.6640625" style="2" customWidth="1"/>
    <col min="7903" max="7903" width="8.6640625" style="2" customWidth="1"/>
    <col min="7904" max="7906" width="6.6640625" style="2" customWidth="1"/>
    <col min="7907" max="7907" width="9.6640625" style="2" customWidth="1"/>
    <col min="7908" max="7909" width="6.6640625" style="2" customWidth="1"/>
    <col min="7910" max="7910" width="8.33203125" style="2" customWidth="1"/>
    <col min="7911" max="7921" width="2.6640625" style="2" customWidth="1"/>
    <col min="7922" max="7923" width="8.88671875" style="2"/>
    <col min="7924" max="7927" width="5.6640625" style="2" customWidth="1"/>
    <col min="7928" max="8135" width="8.88671875" style="2"/>
    <col min="8136" max="8136" width="3.6640625" style="2" customWidth="1"/>
    <col min="8137" max="8140" width="2.6640625" style="2" customWidth="1"/>
    <col min="8141" max="8141" width="25.6640625" style="2" customWidth="1"/>
    <col min="8142" max="8142" width="30.6640625" style="2" customWidth="1"/>
    <col min="8143" max="8143" width="6.5546875" style="2" customWidth="1"/>
    <col min="8144" max="8144" width="5.6640625" style="2" customWidth="1"/>
    <col min="8145" max="8145" width="9.6640625" style="2" customWidth="1"/>
    <col min="8146" max="8146" width="5.6640625" style="2" customWidth="1"/>
    <col min="8147" max="8147" width="8.6640625" style="2" customWidth="1"/>
    <col min="8148" max="8148" width="5.6640625" style="2" customWidth="1"/>
    <col min="8149" max="8149" width="8.6640625" style="2" customWidth="1"/>
    <col min="8150" max="8150" width="3.6640625" style="2" customWidth="1"/>
    <col min="8151" max="8151" width="7.33203125" style="2" customWidth="1"/>
    <col min="8152" max="8152" width="3.6640625" style="2" customWidth="1"/>
    <col min="8153" max="8153" width="7.33203125" style="2" customWidth="1"/>
    <col min="8154" max="8154" width="3.6640625" style="2" customWidth="1"/>
    <col min="8155" max="8155" width="7.44140625" style="2" customWidth="1"/>
    <col min="8156" max="8156" width="3.6640625" style="2" customWidth="1"/>
    <col min="8157" max="8157" width="7.33203125" style="2" customWidth="1"/>
    <col min="8158" max="8158" width="5.6640625" style="2" customWidth="1"/>
    <col min="8159" max="8159" width="8.6640625" style="2" customWidth="1"/>
    <col min="8160" max="8162" width="6.6640625" style="2" customWidth="1"/>
    <col min="8163" max="8163" width="9.6640625" style="2" customWidth="1"/>
    <col min="8164" max="8165" width="6.6640625" style="2" customWidth="1"/>
    <col min="8166" max="8166" width="8.33203125" style="2" customWidth="1"/>
    <col min="8167" max="8177" width="2.6640625" style="2" customWidth="1"/>
    <col min="8178" max="8179" width="8.88671875" style="2"/>
    <col min="8180" max="8183" width="5.6640625" style="2" customWidth="1"/>
    <col min="8184" max="8391" width="8.88671875" style="2"/>
    <col min="8392" max="8392" width="3.6640625" style="2" customWidth="1"/>
    <col min="8393" max="8396" width="2.6640625" style="2" customWidth="1"/>
    <col min="8397" max="8397" width="25.6640625" style="2" customWidth="1"/>
    <col min="8398" max="8398" width="30.6640625" style="2" customWidth="1"/>
    <col min="8399" max="8399" width="6.5546875" style="2" customWidth="1"/>
    <col min="8400" max="8400" width="5.6640625" style="2" customWidth="1"/>
    <col min="8401" max="8401" width="9.6640625" style="2" customWidth="1"/>
    <col min="8402" max="8402" width="5.6640625" style="2" customWidth="1"/>
    <col min="8403" max="8403" width="8.6640625" style="2" customWidth="1"/>
    <col min="8404" max="8404" width="5.6640625" style="2" customWidth="1"/>
    <col min="8405" max="8405" width="8.6640625" style="2" customWidth="1"/>
    <col min="8406" max="8406" width="3.6640625" style="2" customWidth="1"/>
    <col min="8407" max="8407" width="7.33203125" style="2" customWidth="1"/>
    <col min="8408" max="8408" width="3.6640625" style="2" customWidth="1"/>
    <col min="8409" max="8409" width="7.33203125" style="2" customWidth="1"/>
    <col min="8410" max="8410" width="3.6640625" style="2" customWidth="1"/>
    <col min="8411" max="8411" width="7.44140625" style="2" customWidth="1"/>
    <col min="8412" max="8412" width="3.6640625" style="2" customWidth="1"/>
    <col min="8413" max="8413" width="7.33203125" style="2" customWidth="1"/>
    <col min="8414" max="8414" width="5.6640625" style="2" customWidth="1"/>
    <col min="8415" max="8415" width="8.6640625" style="2" customWidth="1"/>
    <col min="8416" max="8418" width="6.6640625" style="2" customWidth="1"/>
    <col min="8419" max="8419" width="9.6640625" style="2" customWidth="1"/>
    <col min="8420" max="8421" width="6.6640625" style="2" customWidth="1"/>
    <col min="8422" max="8422" width="8.33203125" style="2" customWidth="1"/>
    <col min="8423" max="8433" width="2.6640625" style="2" customWidth="1"/>
    <col min="8434" max="8435" width="8.88671875" style="2"/>
    <col min="8436" max="8439" width="5.6640625" style="2" customWidth="1"/>
    <col min="8440" max="8647" width="8.88671875" style="2"/>
    <col min="8648" max="8648" width="3.6640625" style="2" customWidth="1"/>
    <col min="8649" max="8652" width="2.6640625" style="2" customWidth="1"/>
    <col min="8653" max="8653" width="25.6640625" style="2" customWidth="1"/>
    <col min="8654" max="8654" width="30.6640625" style="2" customWidth="1"/>
    <col min="8655" max="8655" width="6.5546875" style="2" customWidth="1"/>
    <col min="8656" max="8656" width="5.6640625" style="2" customWidth="1"/>
    <col min="8657" max="8657" width="9.6640625" style="2" customWidth="1"/>
    <col min="8658" max="8658" width="5.6640625" style="2" customWidth="1"/>
    <col min="8659" max="8659" width="8.6640625" style="2" customWidth="1"/>
    <col min="8660" max="8660" width="5.6640625" style="2" customWidth="1"/>
    <col min="8661" max="8661" width="8.6640625" style="2" customWidth="1"/>
    <col min="8662" max="8662" width="3.6640625" style="2" customWidth="1"/>
    <col min="8663" max="8663" width="7.33203125" style="2" customWidth="1"/>
    <col min="8664" max="8664" width="3.6640625" style="2" customWidth="1"/>
    <col min="8665" max="8665" width="7.33203125" style="2" customWidth="1"/>
    <col min="8666" max="8666" width="3.6640625" style="2" customWidth="1"/>
    <col min="8667" max="8667" width="7.44140625" style="2" customWidth="1"/>
    <col min="8668" max="8668" width="3.6640625" style="2" customWidth="1"/>
    <col min="8669" max="8669" width="7.33203125" style="2" customWidth="1"/>
    <col min="8670" max="8670" width="5.6640625" style="2" customWidth="1"/>
    <col min="8671" max="8671" width="8.6640625" style="2" customWidth="1"/>
    <col min="8672" max="8674" width="6.6640625" style="2" customWidth="1"/>
    <col min="8675" max="8675" width="9.6640625" style="2" customWidth="1"/>
    <col min="8676" max="8677" width="6.6640625" style="2" customWidth="1"/>
    <col min="8678" max="8678" width="8.33203125" style="2" customWidth="1"/>
    <col min="8679" max="8689" width="2.6640625" style="2" customWidth="1"/>
    <col min="8690" max="8691" width="8.88671875" style="2"/>
    <col min="8692" max="8695" width="5.6640625" style="2" customWidth="1"/>
    <col min="8696" max="8903" width="8.88671875" style="2"/>
    <col min="8904" max="8904" width="3.6640625" style="2" customWidth="1"/>
    <col min="8905" max="8908" width="2.6640625" style="2" customWidth="1"/>
    <col min="8909" max="8909" width="25.6640625" style="2" customWidth="1"/>
    <col min="8910" max="8910" width="30.6640625" style="2" customWidth="1"/>
    <col min="8911" max="8911" width="6.5546875" style="2" customWidth="1"/>
    <col min="8912" max="8912" width="5.6640625" style="2" customWidth="1"/>
    <col min="8913" max="8913" width="9.6640625" style="2" customWidth="1"/>
    <col min="8914" max="8914" width="5.6640625" style="2" customWidth="1"/>
    <col min="8915" max="8915" width="8.6640625" style="2" customWidth="1"/>
    <col min="8916" max="8916" width="5.6640625" style="2" customWidth="1"/>
    <col min="8917" max="8917" width="8.6640625" style="2" customWidth="1"/>
    <col min="8918" max="8918" width="3.6640625" style="2" customWidth="1"/>
    <col min="8919" max="8919" width="7.33203125" style="2" customWidth="1"/>
    <col min="8920" max="8920" width="3.6640625" style="2" customWidth="1"/>
    <col min="8921" max="8921" width="7.33203125" style="2" customWidth="1"/>
    <col min="8922" max="8922" width="3.6640625" style="2" customWidth="1"/>
    <col min="8923" max="8923" width="7.44140625" style="2" customWidth="1"/>
    <col min="8924" max="8924" width="3.6640625" style="2" customWidth="1"/>
    <col min="8925" max="8925" width="7.33203125" style="2" customWidth="1"/>
    <col min="8926" max="8926" width="5.6640625" style="2" customWidth="1"/>
    <col min="8927" max="8927" width="8.6640625" style="2" customWidth="1"/>
    <col min="8928" max="8930" width="6.6640625" style="2" customWidth="1"/>
    <col min="8931" max="8931" width="9.6640625" style="2" customWidth="1"/>
    <col min="8932" max="8933" width="6.6640625" style="2" customWidth="1"/>
    <col min="8934" max="8934" width="8.33203125" style="2" customWidth="1"/>
    <col min="8935" max="8945" width="2.6640625" style="2" customWidth="1"/>
    <col min="8946" max="8947" width="8.88671875" style="2"/>
    <col min="8948" max="8951" width="5.6640625" style="2" customWidth="1"/>
    <col min="8952" max="9159" width="8.88671875" style="2"/>
    <col min="9160" max="9160" width="3.6640625" style="2" customWidth="1"/>
    <col min="9161" max="9164" width="2.6640625" style="2" customWidth="1"/>
    <col min="9165" max="9165" width="25.6640625" style="2" customWidth="1"/>
    <col min="9166" max="9166" width="30.6640625" style="2" customWidth="1"/>
    <col min="9167" max="9167" width="6.5546875" style="2" customWidth="1"/>
    <col min="9168" max="9168" width="5.6640625" style="2" customWidth="1"/>
    <col min="9169" max="9169" width="9.6640625" style="2" customWidth="1"/>
    <col min="9170" max="9170" width="5.6640625" style="2" customWidth="1"/>
    <col min="9171" max="9171" width="8.6640625" style="2" customWidth="1"/>
    <col min="9172" max="9172" width="5.6640625" style="2" customWidth="1"/>
    <col min="9173" max="9173" width="8.6640625" style="2" customWidth="1"/>
    <col min="9174" max="9174" width="3.6640625" style="2" customWidth="1"/>
    <col min="9175" max="9175" width="7.33203125" style="2" customWidth="1"/>
    <col min="9176" max="9176" width="3.6640625" style="2" customWidth="1"/>
    <col min="9177" max="9177" width="7.33203125" style="2" customWidth="1"/>
    <col min="9178" max="9178" width="3.6640625" style="2" customWidth="1"/>
    <col min="9179" max="9179" width="7.44140625" style="2" customWidth="1"/>
    <col min="9180" max="9180" width="3.6640625" style="2" customWidth="1"/>
    <col min="9181" max="9181" width="7.33203125" style="2" customWidth="1"/>
    <col min="9182" max="9182" width="5.6640625" style="2" customWidth="1"/>
    <col min="9183" max="9183" width="8.6640625" style="2" customWidth="1"/>
    <col min="9184" max="9186" width="6.6640625" style="2" customWidth="1"/>
    <col min="9187" max="9187" width="9.6640625" style="2" customWidth="1"/>
    <col min="9188" max="9189" width="6.6640625" style="2" customWidth="1"/>
    <col min="9190" max="9190" width="8.33203125" style="2" customWidth="1"/>
    <col min="9191" max="9201" width="2.6640625" style="2" customWidth="1"/>
    <col min="9202" max="9203" width="8.88671875" style="2"/>
    <col min="9204" max="9207" width="5.6640625" style="2" customWidth="1"/>
    <col min="9208" max="9415" width="8.88671875" style="2"/>
    <col min="9416" max="9416" width="3.6640625" style="2" customWidth="1"/>
    <col min="9417" max="9420" width="2.6640625" style="2" customWidth="1"/>
    <col min="9421" max="9421" width="25.6640625" style="2" customWidth="1"/>
    <col min="9422" max="9422" width="30.6640625" style="2" customWidth="1"/>
    <col min="9423" max="9423" width="6.5546875" style="2" customWidth="1"/>
    <col min="9424" max="9424" width="5.6640625" style="2" customWidth="1"/>
    <col min="9425" max="9425" width="9.6640625" style="2" customWidth="1"/>
    <col min="9426" max="9426" width="5.6640625" style="2" customWidth="1"/>
    <col min="9427" max="9427" width="8.6640625" style="2" customWidth="1"/>
    <col min="9428" max="9428" width="5.6640625" style="2" customWidth="1"/>
    <col min="9429" max="9429" width="8.6640625" style="2" customWidth="1"/>
    <col min="9430" max="9430" width="3.6640625" style="2" customWidth="1"/>
    <col min="9431" max="9431" width="7.33203125" style="2" customWidth="1"/>
    <col min="9432" max="9432" width="3.6640625" style="2" customWidth="1"/>
    <col min="9433" max="9433" width="7.33203125" style="2" customWidth="1"/>
    <col min="9434" max="9434" width="3.6640625" style="2" customWidth="1"/>
    <col min="9435" max="9435" width="7.44140625" style="2" customWidth="1"/>
    <col min="9436" max="9436" width="3.6640625" style="2" customWidth="1"/>
    <col min="9437" max="9437" width="7.33203125" style="2" customWidth="1"/>
    <col min="9438" max="9438" width="5.6640625" style="2" customWidth="1"/>
    <col min="9439" max="9439" width="8.6640625" style="2" customWidth="1"/>
    <col min="9440" max="9442" width="6.6640625" style="2" customWidth="1"/>
    <col min="9443" max="9443" width="9.6640625" style="2" customWidth="1"/>
    <col min="9444" max="9445" width="6.6640625" style="2" customWidth="1"/>
    <col min="9446" max="9446" width="8.33203125" style="2" customWidth="1"/>
    <col min="9447" max="9457" width="2.6640625" style="2" customWidth="1"/>
    <col min="9458" max="9459" width="8.88671875" style="2"/>
    <col min="9460" max="9463" width="5.6640625" style="2" customWidth="1"/>
    <col min="9464" max="9671" width="8.88671875" style="2"/>
    <col min="9672" max="9672" width="3.6640625" style="2" customWidth="1"/>
    <col min="9673" max="9676" width="2.6640625" style="2" customWidth="1"/>
    <col min="9677" max="9677" width="25.6640625" style="2" customWidth="1"/>
    <col min="9678" max="9678" width="30.6640625" style="2" customWidth="1"/>
    <col min="9679" max="9679" width="6.5546875" style="2" customWidth="1"/>
    <col min="9680" max="9680" width="5.6640625" style="2" customWidth="1"/>
    <col min="9681" max="9681" width="9.6640625" style="2" customWidth="1"/>
    <col min="9682" max="9682" width="5.6640625" style="2" customWidth="1"/>
    <col min="9683" max="9683" width="8.6640625" style="2" customWidth="1"/>
    <col min="9684" max="9684" width="5.6640625" style="2" customWidth="1"/>
    <col min="9685" max="9685" width="8.6640625" style="2" customWidth="1"/>
    <col min="9686" max="9686" width="3.6640625" style="2" customWidth="1"/>
    <col min="9687" max="9687" width="7.33203125" style="2" customWidth="1"/>
    <col min="9688" max="9688" width="3.6640625" style="2" customWidth="1"/>
    <col min="9689" max="9689" width="7.33203125" style="2" customWidth="1"/>
    <col min="9690" max="9690" width="3.6640625" style="2" customWidth="1"/>
    <col min="9691" max="9691" width="7.44140625" style="2" customWidth="1"/>
    <col min="9692" max="9692" width="3.6640625" style="2" customWidth="1"/>
    <col min="9693" max="9693" width="7.33203125" style="2" customWidth="1"/>
    <col min="9694" max="9694" width="5.6640625" style="2" customWidth="1"/>
    <col min="9695" max="9695" width="8.6640625" style="2" customWidth="1"/>
    <col min="9696" max="9698" width="6.6640625" style="2" customWidth="1"/>
    <col min="9699" max="9699" width="9.6640625" style="2" customWidth="1"/>
    <col min="9700" max="9701" width="6.6640625" style="2" customWidth="1"/>
    <col min="9702" max="9702" width="8.33203125" style="2" customWidth="1"/>
    <col min="9703" max="9713" width="2.6640625" style="2" customWidth="1"/>
    <col min="9714" max="9715" width="8.88671875" style="2"/>
    <col min="9716" max="9719" width="5.6640625" style="2" customWidth="1"/>
    <col min="9720" max="9927" width="8.88671875" style="2"/>
    <col min="9928" max="9928" width="3.6640625" style="2" customWidth="1"/>
    <col min="9929" max="9932" width="2.6640625" style="2" customWidth="1"/>
    <col min="9933" max="9933" width="25.6640625" style="2" customWidth="1"/>
    <col min="9934" max="9934" width="30.6640625" style="2" customWidth="1"/>
    <col min="9935" max="9935" width="6.5546875" style="2" customWidth="1"/>
    <col min="9936" max="9936" width="5.6640625" style="2" customWidth="1"/>
    <col min="9937" max="9937" width="9.6640625" style="2" customWidth="1"/>
    <col min="9938" max="9938" width="5.6640625" style="2" customWidth="1"/>
    <col min="9939" max="9939" width="8.6640625" style="2" customWidth="1"/>
    <col min="9940" max="9940" width="5.6640625" style="2" customWidth="1"/>
    <col min="9941" max="9941" width="8.6640625" style="2" customWidth="1"/>
    <col min="9942" max="9942" width="3.6640625" style="2" customWidth="1"/>
    <col min="9943" max="9943" width="7.33203125" style="2" customWidth="1"/>
    <col min="9944" max="9944" width="3.6640625" style="2" customWidth="1"/>
    <col min="9945" max="9945" width="7.33203125" style="2" customWidth="1"/>
    <col min="9946" max="9946" width="3.6640625" style="2" customWidth="1"/>
    <col min="9947" max="9947" width="7.44140625" style="2" customWidth="1"/>
    <col min="9948" max="9948" width="3.6640625" style="2" customWidth="1"/>
    <col min="9949" max="9949" width="7.33203125" style="2" customWidth="1"/>
    <col min="9950" max="9950" width="5.6640625" style="2" customWidth="1"/>
    <col min="9951" max="9951" width="8.6640625" style="2" customWidth="1"/>
    <col min="9952" max="9954" width="6.6640625" style="2" customWidth="1"/>
    <col min="9955" max="9955" width="9.6640625" style="2" customWidth="1"/>
    <col min="9956" max="9957" width="6.6640625" style="2" customWidth="1"/>
    <col min="9958" max="9958" width="8.33203125" style="2" customWidth="1"/>
    <col min="9959" max="9969" width="2.6640625" style="2" customWidth="1"/>
    <col min="9970" max="9971" width="8.88671875" style="2"/>
    <col min="9972" max="9975" width="5.6640625" style="2" customWidth="1"/>
    <col min="9976" max="10183" width="8.88671875" style="2"/>
    <col min="10184" max="10184" width="3.6640625" style="2" customWidth="1"/>
    <col min="10185" max="10188" width="2.6640625" style="2" customWidth="1"/>
    <col min="10189" max="10189" width="25.6640625" style="2" customWidth="1"/>
    <col min="10190" max="10190" width="30.6640625" style="2" customWidth="1"/>
    <col min="10191" max="10191" width="6.5546875" style="2" customWidth="1"/>
    <col min="10192" max="10192" width="5.6640625" style="2" customWidth="1"/>
    <col min="10193" max="10193" width="9.6640625" style="2" customWidth="1"/>
    <col min="10194" max="10194" width="5.6640625" style="2" customWidth="1"/>
    <col min="10195" max="10195" width="8.6640625" style="2" customWidth="1"/>
    <col min="10196" max="10196" width="5.6640625" style="2" customWidth="1"/>
    <col min="10197" max="10197" width="8.6640625" style="2" customWidth="1"/>
    <col min="10198" max="10198" width="3.6640625" style="2" customWidth="1"/>
    <col min="10199" max="10199" width="7.33203125" style="2" customWidth="1"/>
    <col min="10200" max="10200" width="3.6640625" style="2" customWidth="1"/>
    <col min="10201" max="10201" width="7.33203125" style="2" customWidth="1"/>
    <col min="10202" max="10202" width="3.6640625" style="2" customWidth="1"/>
    <col min="10203" max="10203" width="7.44140625" style="2" customWidth="1"/>
    <col min="10204" max="10204" width="3.6640625" style="2" customWidth="1"/>
    <col min="10205" max="10205" width="7.33203125" style="2" customWidth="1"/>
    <col min="10206" max="10206" width="5.6640625" style="2" customWidth="1"/>
    <col min="10207" max="10207" width="8.6640625" style="2" customWidth="1"/>
    <col min="10208" max="10210" width="6.6640625" style="2" customWidth="1"/>
    <col min="10211" max="10211" width="9.6640625" style="2" customWidth="1"/>
    <col min="10212" max="10213" width="6.6640625" style="2" customWidth="1"/>
    <col min="10214" max="10214" width="8.33203125" style="2" customWidth="1"/>
    <col min="10215" max="10225" width="2.6640625" style="2" customWidth="1"/>
    <col min="10226" max="10227" width="8.88671875" style="2"/>
    <col min="10228" max="10231" width="5.6640625" style="2" customWidth="1"/>
    <col min="10232" max="10439" width="8.88671875" style="2"/>
    <col min="10440" max="10440" width="3.6640625" style="2" customWidth="1"/>
    <col min="10441" max="10444" width="2.6640625" style="2" customWidth="1"/>
    <col min="10445" max="10445" width="25.6640625" style="2" customWidth="1"/>
    <col min="10446" max="10446" width="30.6640625" style="2" customWidth="1"/>
    <col min="10447" max="10447" width="6.5546875" style="2" customWidth="1"/>
    <col min="10448" max="10448" width="5.6640625" style="2" customWidth="1"/>
    <col min="10449" max="10449" width="9.6640625" style="2" customWidth="1"/>
    <col min="10450" max="10450" width="5.6640625" style="2" customWidth="1"/>
    <col min="10451" max="10451" width="8.6640625" style="2" customWidth="1"/>
    <col min="10452" max="10452" width="5.6640625" style="2" customWidth="1"/>
    <col min="10453" max="10453" width="8.6640625" style="2" customWidth="1"/>
    <col min="10454" max="10454" width="3.6640625" style="2" customWidth="1"/>
    <col min="10455" max="10455" width="7.33203125" style="2" customWidth="1"/>
    <col min="10456" max="10456" width="3.6640625" style="2" customWidth="1"/>
    <col min="10457" max="10457" width="7.33203125" style="2" customWidth="1"/>
    <col min="10458" max="10458" width="3.6640625" style="2" customWidth="1"/>
    <col min="10459" max="10459" width="7.44140625" style="2" customWidth="1"/>
    <col min="10460" max="10460" width="3.6640625" style="2" customWidth="1"/>
    <col min="10461" max="10461" width="7.33203125" style="2" customWidth="1"/>
    <col min="10462" max="10462" width="5.6640625" style="2" customWidth="1"/>
    <col min="10463" max="10463" width="8.6640625" style="2" customWidth="1"/>
    <col min="10464" max="10466" width="6.6640625" style="2" customWidth="1"/>
    <col min="10467" max="10467" width="9.6640625" style="2" customWidth="1"/>
    <col min="10468" max="10469" width="6.6640625" style="2" customWidth="1"/>
    <col min="10470" max="10470" width="8.33203125" style="2" customWidth="1"/>
    <col min="10471" max="10481" width="2.6640625" style="2" customWidth="1"/>
    <col min="10482" max="10483" width="8.88671875" style="2"/>
    <col min="10484" max="10487" width="5.6640625" style="2" customWidth="1"/>
    <col min="10488" max="10695" width="8.88671875" style="2"/>
    <col min="10696" max="10696" width="3.6640625" style="2" customWidth="1"/>
    <col min="10697" max="10700" width="2.6640625" style="2" customWidth="1"/>
    <col min="10701" max="10701" width="25.6640625" style="2" customWidth="1"/>
    <col min="10702" max="10702" width="30.6640625" style="2" customWidth="1"/>
    <col min="10703" max="10703" width="6.5546875" style="2" customWidth="1"/>
    <col min="10704" max="10704" width="5.6640625" style="2" customWidth="1"/>
    <col min="10705" max="10705" width="9.6640625" style="2" customWidth="1"/>
    <col min="10706" max="10706" width="5.6640625" style="2" customWidth="1"/>
    <col min="10707" max="10707" width="8.6640625" style="2" customWidth="1"/>
    <col min="10708" max="10708" width="5.6640625" style="2" customWidth="1"/>
    <col min="10709" max="10709" width="8.6640625" style="2" customWidth="1"/>
    <col min="10710" max="10710" width="3.6640625" style="2" customWidth="1"/>
    <col min="10711" max="10711" width="7.33203125" style="2" customWidth="1"/>
    <col min="10712" max="10712" width="3.6640625" style="2" customWidth="1"/>
    <col min="10713" max="10713" width="7.33203125" style="2" customWidth="1"/>
    <col min="10714" max="10714" width="3.6640625" style="2" customWidth="1"/>
    <col min="10715" max="10715" width="7.44140625" style="2" customWidth="1"/>
    <col min="10716" max="10716" width="3.6640625" style="2" customWidth="1"/>
    <col min="10717" max="10717" width="7.33203125" style="2" customWidth="1"/>
    <col min="10718" max="10718" width="5.6640625" style="2" customWidth="1"/>
    <col min="10719" max="10719" width="8.6640625" style="2" customWidth="1"/>
    <col min="10720" max="10722" width="6.6640625" style="2" customWidth="1"/>
    <col min="10723" max="10723" width="9.6640625" style="2" customWidth="1"/>
    <col min="10724" max="10725" width="6.6640625" style="2" customWidth="1"/>
    <col min="10726" max="10726" width="8.33203125" style="2" customWidth="1"/>
    <col min="10727" max="10737" width="2.6640625" style="2" customWidth="1"/>
    <col min="10738" max="10739" width="8.88671875" style="2"/>
    <col min="10740" max="10743" width="5.6640625" style="2" customWidth="1"/>
    <col min="10744" max="10951" width="8.88671875" style="2"/>
    <col min="10952" max="10952" width="3.6640625" style="2" customWidth="1"/>
    <col min="10953" max="10956" width="2.6640625" style="2" customWidth="1"/>
    <col min="10957" max="10957" width="25.6640625" style="2" customWidth="1"/>
    <col min="10958" max="10958" width="30.6640625" style="2" customWidth="1"/>
    <col min="10959" max="10959" width="6.5546875" style="2" customWidth="1"/>
    <col min="10960" max="10960" width="5.6640625" style="2" customWidth="1"/>
    <col min="10961" max="10961" width="9.6640625" style="2" customWidth="1"/>
    <col min="10962" max="10962" width="5.6640625" style="2" customWidth="1"/>
    <col min="10963" max="10963" width="8.6640625" style="2" customWidth="1"/>
    <col min="10964" max="10964" width="5.6640625" style="2" customWidth="1"/>
    <col min="10965" max="10965" width="8.6640625" style="2" customWidth="1"/>
    <col min="10966" max="10966" width="3.6640625" style="2" customWidth="1"/>
    <col min="10967" max="10967" width="7.33203125" style="2" customWidth="1"/>
    <col min="10968" max="10968" width="3.6640625" style="2" customWidth="1"/>
    <col min="10969" max="10969" width="7.33203125" style="2" customWidth="1"/>
    <col min="10970" max="10970" width="3.6640625" style="2" customWidth="1"/>
    <col min="10971" max="10971" width="7.44140625" style="2" customWidth="1"/>
    <col min="10972" max="10972" width="3.6640625" style="2" customWidth="1"/>
    <col min="10973" max="10973" width="7.33203125" style="2" customWidth="1"/>
    <col min="10974" max="10974" width="5.6640625" style="2" customWidth="1"/>
    <col min="10975" max="10975" width="8.6640625" style="2" customWidth="1"/>
    <col min="10976" max="10978" width="6.6640625" style="2" customWidth="1"/>
    <col min="10979" max="10979" width="9.6640625" style="2" customWidth="1"/>
    <col min="10980" max="10981" width="6.6640625" style="2" customWidth="1"/>
    <col min="10982" max="10982" width="8.33203125" style="2" customWidth="1"/>
    <col min="10983" max="10993" width="2.6640625" style="2" customWidth="1"/>
    <col min="10994" max="10995" width="8.88671875" style="2"/>
    <col min="10996" max="10999" width="5.6640625" style="2" customWidth="1"/>
    <col min="11000" max="11207" width="8.88671875" style="2"/>
    <col min="11208" max="11208" width="3.6640625" style="2" customWidth="1"/>
    <col min="11209" max="11212" width="2.6640625" style="2" customWidth="1"/>
    <col min="11213" max="11213" width="25.6640625" style="2" customWidth="1"/>
    <col min="11214" max="11214" width="30.6640625" style="2" customWidth="1"/>
    <col min="11215" max="11215" width="6.5546875" style="2" customWidth="1"/>
    <col min="11216" max="11216" width="5.6640625" style="2" customWidth="1"/>
    <col min="11217" max="11217" width="9.6640625" style="2" customWidth="1"/>
    <col min="11218" max="11218" width="5.6640625" style="2" customWidth="1"/>
    <col min="11219" max="11219" width="8.6640625" style="2" customWidth="1"/>
    <col min="11220" max="11220" width="5.6640625" style="2" customWidth="1"/>
    <col min="11221" max="11221" width="8.6640625" style="2" customWidth="1"/>
    <col min="11222" max="11222" width="3.6640625" style="2" customWidth="1"/>
    <col min="11223" max="11223" width="7.33203125" style="2" customWidth="1"/>
    <col min="11224" max="11224" width="3.6640625" style="2" customWidth="1"/>
    <col min="11225" max="11225" width="7.33203125" style="2" customWidth="1"/>
    <col min="11226" max="11226" width="3.6640625" style="2" customWidth="1"/>
    <col min="11227" max="11227" width="7.44140625" style="2" customWidth="1"/>
    <col min="11228" max="11228" width="3.6640625" style="2" customWidth="1"/>
    <col min="11229" max="11229" width="7.33203125" style="2" customWidth="1"/>
    <col min="11230" max="11230" width="5.6640625" style="2" customWidth="1"/>
    <col min="11231" max="11231" width="8.6640625" style="2" customWidth="1"/>
    <col min="11232" max="11234" width="6.6640625" style="2" customWidth="1"/>
    <col min="11235" max="11235" width="9.6640625" style="2" customWidth="1"/>
    <col min="11236" max="11237" width="6.6640625" style="2" customWidth="1"/>
    <col min="11238" max="11238" width="8.33203125" style="2" customWidth="1"/>
    <col min="11239" max="11249" width="2.6640625" style="2" customWidth="1"/>
    <col min="11250" max="11251" width="8.88671875" style="2"/>
    <col min="11252" max="11255" width="5.6640625" style="2" customWidth="1"/>
    <col min="11256" max="11463" width="8.88671875" style="2"/>
    <col min="11464" max="11464" width="3.6640625" style="2" customWidth="1"/>
    <col min="11465" max="11468" width="2.6640625" style="2" customWidth="1"/>
    <col min="11469" max="11469" width="25.6640625" style="2" customWidth="1"/>
    <col min="11470" max="11470" width="30.6640625" style="2" customWidth="1"/>
    <col min="11471" max="11471" width="6.5546875" style="2" customWidth="1"/>
    <col min="11472" max="11472" width="5.6640625" style="2" customWidth="1"/>
    <col min="11473" max="11473" width="9.6640625" style="2" customWidth="1"/>
    <col min="11474" max="11474" width="5.6640625" style="2" customWidth="1"/>
    <col min="11475" max="11475" width="8.6640625" style="2" customWidth="1"/>
    <col min="11476" max="11476" width="5.6640625" style="2" customWidth="1"/>
    <col min="11477" max="11477" width="8.6640625" style="2" customWidth="1"/>
    <col min="11478" max="11478" width="3.6640625" style="2" customWidth="1"/>
    <col min="11479" max="11479" width="7.33203125" style="2" customWidth="1"/>
    <col min="11480" max="11480" width="3.6640625" style="2" customWidth="1"/>
    <col min="11481" max="11481" width="7.33203125" style="2" customWidth="1"/>
    <col min="11482" max="11482" width="3.6640625" style="2" customWidth="1"/>
    <col min="11483" max="11483" width="7.44140625" style="2" customWidth="1"/>
    <col min="11484" max="11484" width="3.6640625" style="2" customWidth="1"/>
    <col min="11485" max="11485" width="7.33203125" style="2" customWidth="1"/>
    <col min="11486" max="11486" width="5.6640625" style="2" customWidth="1"/>
    <col min="11487" max="11487" width="8.6640625" style="2" customWidth="1"/>
    <col min="11488" max="11490" width="6.6640625" style="2" customWidth="1"/>
    <col min="11491" max="11491" width="9.6640625" style="2" customWidth="1"/>
    <col min="11492" max="11493" width="6.6640625" style="2" customWidth="1"/>
    <col min="11494" max="11494" width="8.33203125" style="2" customWidth="1"/>
    <col min="11495" max="11505" width="2.6640625" style="2" customWidth="1"/>
    <col min="11506" max="11507" width="8.88671875" style="2"/>
    <col min="11508" max="11511" width="5.6640625" style="2" customWidth="1"/>
    <col min="11512" max="11719" width="8.88671875" style="2"/>
    <col min="11720" max="11720" width="3.6640625" style="2" customWidth="1"/>
    <col min="11721" max="11724" width="2.6640625" style="2" customWidth="1"/>
    <col min="11725" max="11725" width="25.6640625" style="2" customWidth="1"/>
    <col min="11726" max="11726" width="30.6640625" style="2" customWidth="1"/>
    <col min="11727" max="11727" width="6.5546875" style="2" customWidth="1"/>
    <col min="11728" max="11728" width="5.6640625" style="2" customWidth="1"/>
    <col min="11729" max="11729" width="9.6640625" style="2" customWidth="1"/>
    <col min="11730" max="11730" width="5.6640625" style="2" customWidth="1"/>
    <col min="11731" max="11731" width="8.6640625" style="2" customWidth="1"/>
    <col min="11732" max="11732" width="5.6640625" style="2" customWidth="1"/>
    <col min="11733" max="11733" width="8.6640625" style="2" customWidth="1"/>
    <col min="11734" max="11734" width="3.6640625" style="2" customWidth="1"/>
    <col min="11735" max="11735" width="7.33203125" style="2" customWidth="1"/>
    <col min="11736" max="11736" width="3.6640625" style="2" customWidth="1"/>
    <col min="11737" max="11737" width="7.33203125" style="2" customWidth="1"/>
    <col min="11738" max="11738" width="3.6640625" style="2" customWidth="1"/>
    <col min="11739" max="11739" width="7.44140625" style="2" customWidth="1"/>
    <col min="11740" max="11740" width="3.6640625" style="2" customWidth="1"/>
    <col min="11741" max="11741" width="7.33203125" style="2" customWidth="1"/>
    <col min="11742" max="11742" width="5.6640625" style="2" customWidth="1"/>
    <col min="11743" max="11743" width="8.6640625" style="2" customWidth="1"/>
    <col min="11744" max="11746" width="6.6640625" style="2" customWidth="1"/>
    <col min="11747" max="11747" width="9.6640625" style="2" customWidth="1"/>
    <col min="11748" max="11749" width="6.6640625" style="2" customWidth="1"/>
    <col min="11750" max="11750" width="8.33203125" style="2" customWidth="1"/>
    <col min="11751" max="11761" width="2.6640625" style="2" customWidth="1"/>
    <col min="11762" max="11763" width="8.88671875" style="2"/>
    <col min="11764" max="11767" width="5.6640625" style="2" customWidth="1"/>
    <col min="11768" max="11975" width="8.88671875" style="2"/>
    <col min="11976" max="11976" width="3.6640625" style="2" customWidth="1"/>
    <col min="11977" max="11980" width="2.6640625" style="2" customWidth="1"/>
    <col min="11981" max="11981" width="25.6640625" style="2" customWidth="1"/>
    <col min="11982" max="11982" width="30.6640625" style="2" customWidth="1"/>
    <col min="11983" max="11983" width="6.5546875" style="2" customWidth="1"/>
    <col min="11984" max="11984" width="5.6640625" style="2" customWidth="1"/>
    <col min="11985" max="11985" width="9.6640625" style="2" customWidth="1"/>
    <col min="11986" max="11986" width="5.6640625" style="2" customWidth="1"/>
    <col min="11987" max="11987" width="8.6640625" style="2" customWidth="1"/>
    <col min="11988" max="11988" width="5.6640625" style="2" customWidth="1"/>
    <col min="11989" max="11989" width="8.6640625" style="2" customWidth="1"/>
    <col min="11990" max="11990" width="3.6640625" style="2" customWidth="1"/>
    <col min="11991" max="11991" width="7.33203125" style="2" customWidth="1"/>
    <col min="11992" max="11992" width="3.6640625" style="2" customWidth="1"/>
    <col min="11993" max="11993" width="7.33203125" style="2" customWidth="1"/>
    <col min="11994" max="11994" width="3.6640625" style="2" customWidth="1"/>
    <col min="11995" max="11995" width="7.44140625" style="2" customWidth="1"/>
    <col min="11996" max="11996" width="3.6640625" style="2" customWidth="1"/>
    <col min="11997" max="11997" width="7.33203125" style="2" customWidth="1"/>
    <col min="11998" max="11998" width="5.6640625" style="2" customWidth="1"/>
    <col min="11999" max="11999" width="8.6640625" style="2" customWidth="1"/>
    <col min="12000" max="12002" width="6.6640625" style="2" customWidth="1"/>
    <col min="12003" max="12003" width="9.6640625" style="2" customWidth="1"/>
    <col min="12004" max="12005" width="6.6640625" style="2" customWidth="1"/>
    <col min="12006" max="12006" width="8.33203125" style="2" customWidth="1"/>
    <col min="12007" max="12017" width="2.6640625" style="2" customWidth="1"/>
    <col min="12018" max="12019" width="8.88671875" style="2"/>
    <col min="12020" max="12023" width="5.6640625" style="2" customWidth="1"/>
    <col min="12024" max="12231" width="8.88671875" style="2"/>
    <col min="12232" max="12232" width="3.6640625" style="2" customWidth="1"/>
    <col min="12233" max="12236" width="2.6640625" style="2" customWidth="1"/>
    <col min="12237" max="12237" width="25.6640625" style="2" customWidth="1"/>
    <col min="12238" max="12238" width="30.6640625" style="2" customWidth="1"/>
    <col min="12239" max="12239" width="6.5546875" style="2" customWidth="1"/>
    <col min="12240" max="12240" width="5.6640625" style="2" customWidth="1"/>
    <col min="12241" max="12241" width="9.6640625" style="2" customWidth="1"/>
    <col min="12242" max="12242" width="5.6640625" style="2" customWidth="1"/>
    <col min="12243" max="12243" width="8.6640625" style="2" customWidth="1"/>
    <col min="12244" max="12244" width="5.6640625" style="2" customWidth="1"/>
    <col min="12245" max="12245" width="8.6640625" style="2" customWidth="1"/>
    <col min="12246" max="12246" width="3.6640625" style="2" customWidth="1"/>
    <col min="12247" max="12247" width="7.33203125" style="2" customWidth="1"/>
    <col min="12248" max="12248" width="3.6640625" style="2" customWidth="1"/>
    <col min="12249" max="12249" width="7.33203125" style="2" customWidth="1"/>
    <col min="12250" max="12250" width="3.6640625" style="2" customWidth="1"/>
    <col min="12251" max="12251" width="7.44140625" style="2" customWidth="1"/>
    <col min="12252" max="12252" width="3.6640625" style="2" customWidth="1"/>
    <col min="12253" max="12253" width="7.33203125" style="2" customWidth="1"/>
    <col min="12254" max="12254" width="5.6640625" style="2" customWidth="1"/>
    <col min="12255" max="12255" width="8.6640625" style="2" customWidth="1"/>
    <col min="12256" max="12258" width="6.6640625" style="2" customWidth="1"/>
    <col min="12259" max="12259" width="9.6640625" style="2" customWidth="1"/>
    <col min="12260" max="12261" width="6.6640625" style="2" customWidth="1"/>
    <col min="12262" max="12262" width="8.33203125" style="2" customWidth="1"/>
    <col min="12263" max="12273" width="2.6640625" style="2" customWidth="1"/>
    <col min="12274" max="12275" width="8.88671875" style="2"/>
    <col min="12276" max="12279" width="5.6640625" style="2" customWidth="1"/>
    <col min="12280" max="12487" width="8.88671875" style="2"/>
    <col min="12488" max="12488" width="3.6640625" style="2" customWidth="1"/>
    <col min="12489" max="12492" width="2.6640625" style="2" customWidth="1"/>
    <col min="12493" max="12493" width="25.6640625" style="2" customWidth="1"/>
    <col min="12494" max="12494" width="30.6640625" style="2" customWidth="1"/>
    <col min="12495" max="12495" width="6.5546875" style="2" customWidth="1"/>
    <col min="12496" max="12496" width="5.6640625" style="2" customWidth="1"/>
    <col min="12497" max="12497" width="9.6640625" style="2" customWidth="1"/>
    <col min="12498" max="12498" width="5.6640625" style="2" customWidth="1"/>
    <col min="12499" max="12499" width="8.6640625" style="2" customWidth="1"/>
    <col min="12500" max="12500" width="5.6640625" style="2" customWidth="1"/>
    <col min="12501" max="12501" width="8.6640625" style="2" customWidth="1"/>
    <col min="12502" max="12502" width="3.6640625" style="2" customWidth="1"/>
    <col min="12503" max="12503" width="7.33203125" style="2" customWidth="1"/>
    <col min="12504" max="12504" width="3.6640625" style="2" customWidth="1"/>
    <col min="12505" max="12505" width="7.33203125" style="2" customWidth="1"/>
    <col min="12506" max="12506" width="3.6640625" style="2" customWidth="1"/>
    <col min="12507" max="12507" width="7.44140625" style="2" customWidth="1"/>
    <col min="12508" max="12508" width="3.6640625" style="2" customWidth="1"/>
    <col min="12509" max="12509" width="7.33203125" style="2" customWidth="1"/>
    <col min="12510" max="12510" width="5.6640625" style="2" customWidth="1"/>
    <col min="12511" max="12511" width="8.6640625" style="2" customWidth="1"/>
    <col min="12512" max="12514" width="6.6640625" style="2" customWidth="1"/>
    <col min="12515" max="12515" width="9.6640625" style="2" customWidth="1"/>
    <col min="12516" max="12517" width="6.6640625" style="2" customWidth="1"/>
    <col min="12518" max="12518" width="8.33203125" style="2" customWidth="1"/>
    <col min="12519" max="12529" width="2.6640625" style="2" customWidth="1"/>
    <col min="12530" max="12531" width="8.88671875" style="2"/>
    <col min="12532" max="12535" width="5.6640625" style="2" customWidth="1"/>
    <col min="12536" max="12743" width="8.88671875" style="2"/>
    <col min="12744" max="12744" width="3.6640625" style="2" customWidth="1"/>
    <col min="12745" max="12748" width="2.6640625" style="2" customWidth="1"/>
    <col min="12749" max="12749" width="25.6640625" style="2" customWidth="1"/>
    <col min="12750" max="12750" width="30.6640625" style="2" customWidth="1"/>
    <col min="12751" max="12751" width="6.5546875" style="2" customWidth="1"/>
    <col min="12752" max="12752" width="5.6640625" style="2" customWidth="1"/>
    <col min="12753" max="12753" width="9.6640625" style="2" customWidth="1"/>
    <col min="12754" max="12754" width="5.6640625" style="2" customWidth="1"/>
    <col min="12755" max="12755" width="8.6640625" style="2" customWidth="1"/>
    <col min="12756" max="12756" width="5.6640625" style="2" customWidth="1"/>
    <col min="12757" max="12757" width="8.6640625" style="2" customWidth="1"/>
    <col min="12758" max="12758" width="3.6640625" style="2" customWidth="1"/>
    <col min="12759" max="12759" width="7.33203125" style="2" customWidth="1"/>
    <col min="12760" max="12760" width="3.6640625" style="2" customWidth="1"/>
    <col min="12761" max="12761" width="7.33203125" style="2" customWidth="1"/>
    <col min="12762" max="12762" width="3.6640625" style="2" customWidth="1"/>
    <col min="12763" max="12763" width="7.44140625" style="2" customWidth="1"/>
    <col min="12764" max="12764" width="3.6640625" style="2" customWidth="1"/>
    <col min="12765" max="12765" width="7.33203125" style="2" customWidth="1"/>
    <col min="12766" max="12766" width="5.6640625" style="2" customWidth="1"/>
    <col min="12767" max="12767" width="8.6640625" style="2" customWidth="1"/>
    <col min="12768" max="12770" width="6.6640625" style="2" customWidth="1"/>
    <col min="12771" max="12771" width="9.6640625" style="2" customWidth="1"/>
    <col min="12772" max="12773" width="6.6640625" style="2" customWidth="1"/>
    <col min="12774" max="12774" width="8.33203125" style="2" customWidth="1"/>
    <col min="12775" max="12785" width="2.6640625" style="2" customWidth="1"/>
    <col min="12786" max="12787" width="8.88671875" style="2"/>
    <col min="12788" max="12791" width="5.6640625" style="2" customWidth="1"/>
    <col min="12792" max="12999" width="8.88671875" style="2"/>
    <col min="13000" max="13000" width="3.6640625" style="2" customWidth="1"/>
    <col min="13001" max="13004" width="2.6640625" style="2" customWidth="1"/>
    <col min="13005" max="13005" width="25.6640625" style="2" customWidth="1"/>
    <col min="13006" max="13006" width="30.6640625" style="2" customWidth="1"/>
    <col min="13007" max="13007" width="6.5546875" style="2" customWidth="1"/>
    <col min="13008" max="13008" width="5.6640625" style="2" customWidth="1"/>
    <col min="13009" max="13009" width="9.6640625" style="2" customWidth="1"/>
    <col min="13010" max="13010" width="5.6640625" style="2" customWidth="1"/>
    <col min="13011" max="13011" width="8.6640625" style="2" customWidth="1"/>
    <col min="13012" max="13012" width="5.6640625" style="2" customWidth="1"/>
    <col min="13013" max="13013" width="8.6640625" style="2" customWidth="1"/>
    <col min="13014" max="13014" width="3.6640625" style="2" customWidth="1"/>
    <col min="13015" max="13015" width="7.33203125" style="2" customWidth="1"/>
    <col min="13016" max="13016" width="3.6640625" style="2" customWidth="1"/>
    <col min="13017" max="13017" width="7.33203125" style="2" customWidth="1"/>
    <col min="13018" max="13018" width="3.6640625" style="2" customWidth="1"/>
    <col min="13019" max="13019" width="7.44140625" style="2" customWidth="1"/>
    <col min="13020" max="13020" width="3.6640625" style="2" customWidth="1"/>
    <col min="13021" max="13021" width="7.33203125" style="2" customWidth="1"/>
    <col min="13022" max="13022" width="5.6640625" style="2" customWidth="1"/>
    <col min="13023" max="13023" width="8.6640625" style="2" customWidth="1"/>
    <col min="13024" max="13026" width="6.6640625" style="2" customWidth="1"/>
    <col min="13027" max="13027" width="9.6640625" style="2" customWidth="1"/>
    <col min="13028" max="13029" width="6.6640625" style="2" customWidth="1"/>
    <col min="13030" max="13030" width="8.33203125" style="2" customWidth="1"/>
    <col min="13031" max="13041" width="2.6640625" style="2" customWidth="1"/>
    <col min="13042" max="13043" width="8.88671875" style="2"/>
    <col min="13044" max="13047" width="5.6640625" style="2" customWidth="1"/>
    <col min="13048" max="13255" width="8.88671875" style="2"/>
    <col min="13256" max="13256" width="3.6640625" style="2" customWidth="1"/>
    <col min="13257" max="13260" width="2.6640625" style="2" customWidth="1"/>
    <col min="13261" max="13261" width="25.6640625" style="2" customWidth="1"/>
    <col min="13262" max="13262" width="30.6640625" style="2" customWidth="1"/>
    <col min="13263" max="13263" width="6.5546875" style="2" customWidth="1"/>
    <col min="13264" max="13264" width="5.6640625" style="2" customWidth="1"/>
    <col min="13265" max="13265" width="9.6640625" style="2" customWidth="1"/>
    <col min="13266" max="13266" width="5.6640625" style="2" customWidth="1"/>
    <col min="13267" max="13267" width="8.6640625" style="2" customWidth="1"/>
    <col min="13268" max="13268" width="5.6640625" style="2" customWidth="1"/>
    <col min="13269" max="13269" width="8.6640625" style="2" customWidth="1"/>
    <col min="13270" max="13270" width="3.6640625" style="2" customWidth="1"/>
    <col min="13271" max="13271" width="7.33203125" style="2" customWidth="1"/>
    <col min="13272" max="13272" width="3.6640625" style="2" customWidth="1"/>
    <col min="13273" max="13273" width="7.33203125" style="2" customWidth="1"/>
    <col min="13274" max="13274" width="3.6640625" style="2" customWidth="1"/>
    <col min="13275" max="13275" width="7.44140625" style="2" customWidth="1"/>
    <col min="13276" max="13276" width="3.6640625" style="2" customWidth="1"/>
    <col min="13277" max="13277" width="7.33203125" style="2" customWidth="1"/>
    <col min="13278" max="13278" width="5.6640625" style="2" customWidth="1"/>
    <col min="13279" max="13279" width="8.6640625" style="2" customWidth="1"/>
    <col min="13280" max="13282" width="6.6640625" style="2" customWidth="1"/>
    <col min="13283" max="13283" width="9.6640625" style="2" customWidth="1"/>
    <col min="13284" max="13285" width="6.6640625" style="2" customWidth="1"/>
    <col min="13286" max="13286" width="8.33203125" style="2" customWidth="1"/>
    <col min="13287" max="13297" width="2.6640625" style="2" customWidth="1"/>
    <col min="13298" max="13299" width="8.88671875" style="2"/>
    <col min="13300" max="13303" width="5.6640625" style="2" customWidth="1"/>
    <col min="13304" max="13511" width="8.88671875" style="2"/>
    <col min="13512" max="13512" width="3.6640625" style="2" customWidth="1"/>
    <col min="13513" max="13516" width="2.6640625" style="2" customWidth="1"/>
    <col min="13517" max="13517" width="25.6640625" style="2" customWidth="1"/>
    <col min="13518" max="13518" width="30.6640625" style="2" customWidth="1"/>
    <col min="13519" max="13519" width="6.5546875" style="2" customWidth="1"/>
    <col min="13520" max="13520" width="5.6640625" style="2" customWidth="1"/>
    <col min="13521" max="13521" width="9.6640625" style="2" customWidth="1"/>
    <col min="13522" max="13522" width="5.6640625" style="2" customWidth="1"/>
    <col min="13523" max="13523" width="8.6640625" style="2" customWidth="1"/>
    <col min="13524" max="13524" width="5.6640625" style="2" customWidth="1"/>
    <col min="13525" max="13525" width="8.6640625" style="2" customWidth="1"/>
    <col min="13526" max="13526" width="3.6640625" style="2" customWidth="1"/>
    <col min="13527" max="13527" width="7.33203125" style="2" customWidth="1"/>
    <col min="13528" max="13528" width="3.6640625" style="2" customWidth="1"/>
    <col min="13529" max="13529" width="7.33203125" style="2" customWidth="1"/>
    <col min="13530" max="13530" width="3.6640625" style="2" customWidth="1"/>
    <col min="13531" max="13531" width="7.44140625" style="2" customWidth="1"/>
    <col min="13532" max="13532" width="3.6640625" style="2" customWidth="1"/>
    <col min="13533" max="13533" width="7.33203125" style="2" customWidth="1"/>
    <col min="13534" max="13534" width="5.6640625" style="2" customWidth="1"/>
    <col min="13535" max="13535" width="8.6640625" style="2" customWidth="1"/>
    <col min="13536" max="13538" width="6.6640625" style="2" customWidth="1"/>
    <col min="13539" max="13539" width="9.6640625" style="2" customWidth="1"/>
    <col min="13540" max="13541" width="6.6640625" style="2" customWidth="1"/>
    <col min="13542" max="13542" width="8.33203125" style="2" customWidth="1"/>
    <col min="13543" max="13553" width="2.6640625" style="2" customWidth="1"/>
    <col min="13554" max="13555" width="8.88671875" style="2"/>
    <col min="13556" max="13559" width="5.6640625" style="2" customWidth="1"/>
    <col min="13560" max="13767" width="8.88671875" style="2"/>
    <col min="13768" max="13768" width="3.6640625" style="2" customWidth="1"/>
    <col min="13769" max="13772" width="2.6640625" style="2" customWidth="1"/>
    <col min="13773" max="13773" width="25.6640625" style="2" customWidth="1"/>
    <col min="13774" max="13774" width="30.6640625" style="2" customWidth="1"/>
    <col min="13775" max="13775" width="6.5546875" style="2" customWidth="1"/>
    <col min="13776" max="13776" width="5.6640625" style="2" customWidth="1"/>
    <col min="13777" max="13777" width="9.6640625" style="2" customWidth="1"/>
    <col min="13778" max="13778" width="5.6640625" style="2" customWidth="1"/>
    <col min="13779" max="13779" width="8.6640625" style="2" customWidth="1"/>
    <col min="13780" max="13780" width="5.6640625" style="2" customWidth="1"/>
    <col min="13781" max="13781" width="8.6640625" style="2" customWidth="1"/>
    <col min="13782" max="13782" width="3.6640625" style="2" customWidth="1"/>
    <col min="13783" max="13783" width="7.33203125" style="2" customWidth="1"/>
    <col min="13784" max="13784" width="3.6640625" style="2" customWidth="1"/>
    <col min="13785" max="13785" width="7.33203125" style="2" customWidth="1"/>
    <col min="13786" max="13786" width="3.6640625" style="2" customWidth="1"/>
    <col min="13787" max="13787" width="7.44140625" style="2" customWidth="1"/>
    <col min="13788" max="13788" width="3.6640625" style="2" customWidth="1"/>
    <col min="13789" max="13789" width="7.33203125" style="2" customWidth="1"/>
    <col min="13790" max="13790" width="5.6640625" style="2" customWidth="1"/>
    <col min="13791" max="13791" width="8.6640625" style="2" customWidth="1"/>
    <col min="13792" max="13794" width="6.6640625" style="2" customWidth="1"/>
    <col min="13795" max="13795" width="9.6640625" style="2" customWidth="1"/>
    <col min="13796" max="13797" width="6.6640625" style="2" customWidth="1"/>
    <col min="13798" max="13798" width="8.33203125" style="2" customWidth="1"/>
    <col min="13799" max="13809" width="2.6640625" style="2" customWidth="1"/>
    <col min="13810" max="13811" width="8.88671875" style="2"/>
    <col min="13812" max="13815" width="5.6640625" style="2" customWidth="1"/>
    <col min="13816" max="14023" width="8.88671875" style="2"/>
    <col min="14024" max="14024" width="3.6640625" style="2" customWidth="1"/>
    <col min="14025" max="14028" width="2.6640625" style="2" customWidth="1"/>
    <col min="14029" max="14029" width="25.6640625" style="2" customWidth="1"/>
    <col min="14030" max="14030" width="30.6640625" style="2" customWidth="1"/>
    <col min="14031" max="14031" width="6.5546875" style="2" customWidth="1"/>
    <col min="14032" max="14032" width="5.6640625" style="2" customWidth="1"/>
    <col min="14033" max="14033" width="9.6640625" style="2" customWidth="1"/>
    <col min="14034" max="14034" width="5.6640625" style="2" customWidth="1"/>
    <col min="14035" max="14035" width="8.6640625" style="2" customWidth="1"/>
    <col min="14036" max="14036" width="5.6640625" style="2" customWidth="1"/>
    <col min="14037" max="14037" width="8.6640625" style="2" customWidth="1"/>
    <col min="14038" max="14038" width="3.6640625" style="2" customWidth="1"/>
    <col min="14039" max="14039" width="7.33203125" style="2" customWidth="1"/>
    <col min="14040" max="14040" width="3.6640625" style="2" customWidth="1"/>
    <col min="14041" max="14041" width="7.33203125" style="2" customWidth="1"/>
    <col min="14042" max="14042" width="3.6640625" style="2" customWidth="1"/>
    <col min="14043" max="14043" width="7.44140625" style="2" customWidth="1"/>
    <col min="14044" max="14044" width="3.6640625" style="2" customWidth="1"/>
    <col min="14045" max="14045" width="7.33203125" style="2" customWidth="1"/>
    <col min="14046" max="14046" width="5.6640625" style="2" customWidth="1"/>
    <col min="14047" max="14047" width="8.6640625" style="2" customWidth="1"/>
    <col min="14048" max="14050" width="6.6640625" style="2" customWidth="1"/>
    <col min="14051" max="14051" width="9.6640625" style="2" customWidth="1"/>
    <col min="14052" max="14053" width="6.6640625" style="2" customWidth="1"/>
    <col min="14054" max="14054" width="8.33203125" style="2" customWidth="1"/>
    <col min="14055" max="14065" width="2.6640625" style="2" customWidth="1"/>
    <col min="14066" max="14067" width="8.88671875" style="2"/>
    <col min="14068" max="14071" width="5.6640625" style="2" customWidth="1"/>
    <col min="14072" max="14279" width="8.88671875" style="2"/>
    <col min="14280" max="14280" width="3.6640625" style="2" customWidth="1"/>
    <col min="14281" max="14284" width="2.6640625" style="2" customWidth="1"/>
    <col min="14285" max="14285" width="25.6640625" style="2" customWidth="1"/>
    <col min="14286" max="14286" width="30.6640625" style="2" customWidth="1"/>
    <col min="14287" max="14287" width="6.5546875" style="2" customWidth="1"/>
    <col min="14288" max="14288" width="5.6640625" style="2" customWidth="1"/>
    <col min="14289" max="14289" width="9.6640625" style="2" customWidth="1"/>
    <col min="14290" max="14290" width="5.6640625" style="2" customWidth="1"/>
    <col min="14291" max="14291" width="8.6640625" style="2" customWidth="1"/>
    <col min="14292" max="14292" width="5.6640625" style="2" customWidth="1"/>
    <col min="14293" max="14293" width="8.6640625" style="2" customWidth="1"/>
    <col min="14294" max="14294" width="3.6640625" style="2" customWidth="1"/>
    <col min="14295" max="14295" width="7.33203125" style="2" customWidth="1"/>
    <col min="14296" max="14296" width="3.6640625" style="2" customWidth="1"/>
    <col min="14297" max="14297" width="7.33203125" style="2" customWidth="1"/>
    <col min="14298" max="14298" width="3.6640625" style="2" customWidth="1"/>
    <col min="14299" max="14299" width="7.44140625" style="2" customWidth="1"/>
    <col min="14300" max="14300" width="3.6640625" style="2" customWidth="1"/>
    <col min="14301" max="14301" width="7.33203125" style="2" customWidth="1"/>
    <col min="14302" max="14302" width="5.6640625" style="2" customWidth="1"/>
    <col min="14303" max="14303" width="8.6640625" style="2" customWidth="1"/>
    <col min="14304" max="14306" width="6.6640625" style="2" customWidth="1"/>
    <col min="14307" max="14307" width="9.6640625" style="2" customWidth="1"/>
    <col min="14308" max="14309" width="6.6640625" style="2" customWidth="1"/>
    <col min="14310" max="14310" width="8.33203125" style="2" customWidth="1"/>
    <col min="14311" max="14321" width="2.6640625" style="2" customWidth="1"/>
    <col min="14322" max="14323" width="8.88671875" style="2"/>
    <col min="14324" max="14327" width="5.6640625" style="2" customWidth="1"/>
    <col min="14328" max="14535" width="8.88671875" style="2"/>
    <col min="14536" max="14536" width="3.6640625" style="2" customWidth="1"/>
    <col min="14537" max="14540" width="2.6640625" style="2" customWidth="1"/>
    <col min="14541" max="14541" width="25.6640625" style="2" customWidth="1"/>
    <col min="14542" max="14542" width="30.6640625" style="2" customWidth="1"/>
    <col min="14543" max="14543" width="6.5546875" style="2" customWidth="1"/>
    <col min="14544" max="14544" width="5.6640625" style="2" customWidth="1"/>
    <col min="14545" max="14545" width="9.6640625" style="2" customWidth="1"/>
    <col min="14546" max="14546" width="5.6640625" style="2" customWidth="1"/>
    <col min="14547" max="14547" width="8.6640625" style="2" customWidth="1"/>
    <col min="14548" max="14548" width="5.6640625" style="2" customWidth="1"/>
    <col min="14549" max="14549" width="8.6640625" style="2" customWidth="1"/>
    <col min="14550" max="14550" width="3.6640625" style="2" customWidth="1"/>
    <col min="14551" max="14551" width="7.33203125" style="2" customWidth="1"/>
    <col min="14552" max="14552" width="3.6640625" style="2" customWidth="1"/>
    <col min="14553" max="14553" width="7.33203125" style="2" customWidth="1"/>
    <col min="14554" max="14554" width="3.6640625" style="2" customWidth="1"/>
    <col min="14555" max="14555" width="7.44140625" style="2" customWidth="1"/>
    <col min="14556" max="14556" width="3.6640625" style="2" customWidth="1"/>
    <col min="14557" max="14557" width="7.33203125" style="2" customWidth="1"/>
    <col min="14558" max="14558" width="5.6640625" style="2" customWidth="1"/>
    <col min="14559" max="14559" width="8.6640625" style="2" customWidth="1"/>
    <col min="14560" max="14562" width="6.6640625" style="2" customWidth="1"/>
    <col min="14563" max="14563" width="9.6640625" style="2" customWidth="1"/>
    <col min="14564" max="14565" width="6.6640625" style="2" customWidth="1"/>
    <col min="14566" max="14566" width="8.33203125" style="2" customWidth="1"/>
    <col min="14567" max="14577" width="2.6640625" style="2" customWidth="1"/>
    <col min="14578" max="14579" width="8.88671875" style="2"/>
    <col min="14580" max="14583" width="5.6640625" style="2" customWidth="1"/>
    <col min="14584" max="14791" width="8.88671875" style="2"/>
    <col min="14792" max="14792" width="3.6640625" style="2" customWidth="1"/>
    <col min="14793" max="14796" width="2.6640625" style="2" customWidth="1"/>
    <col min="14797" max="14797" width="25.6640625" style="2" customWidth="1"/>
    <col min="14798" max="14798" width="30.6640625" style="2" customWidth="1"/>
    <col min="14799" max="14799" width="6.5546875" style="2" customWidth="1"/>
    <col min="14800" max="14800" width="5.6640625" style="2" customWidth="1"/>
    <col min="14801" max="14801" width="9.6640625" style="2" customWidth="1"/>
    <col min="14802" max="14802" width="5.6640625" style="2" customWidth="1"/>
    <col min="14803" max="14803" width="8.6640625" style="2" customWidth="1"/>
    <col min="14804" max="14804" width="5.6640625" style="2" customWidth="1"/>
    <col min="14805" max="14805" width="8.6640625" style="2" customWidth="1"/>
    <col min="14806" max="14806" width="3.6640625" style="2" customWidth="1"/>
    <col min="14807" max="14807" width="7.33203125" style="2" customWidth="1"/>
    <col min="14808" max="14808" width="3.6640625" style="2" customWidth="1"/>
    <col min="14809" max="14809" width="7.33203125" style="2" customWidth="1"/>
    <col min="14810" max="14810" width="3.6640625" style="2" customWidth="1"/>
    <col min="14811" max="14811" width="7.44140625" style="2" customWidth="1"/>
    <col min="14812" max="14812" width="3.6640625" style="2" customWidth="1"/>
    <col min="14813" max="14813" width="7.33203125" style="2" customWidth="1"/>
    <col min="14814" max="14814" width="5.6640625" style="2" customWidth="1"/>
    <col min="14815" max="14815" width="8.6640625" style="2" customWidth="1"/>
    <col min="14816" max="14818" width="6.6640625" style="2" customWidth="1"/>
    <col min="14819" max="14819" width="9.6640625" style="2" customWidth="1"/>
    <col min="14820" max="14821" width="6.6640625" style="2" customWidth="1"/>
    <col min="14822" max="14822" width="8.33203125" style="2" customWidth="1"/>
    <col min="14823" max="14833" width="2.6640625" style="2" customWidth="1"/>
    <col min="14834" max="14835" width="8.88671875" style="2"/>
    <col min="14836" max="14839" width="5.6640625" style="2" customWidth="1"/>
    <col min="14840" max="15047" width="8.88671875" style="2"/>
    <col min="15048" max="15048" width="3.6640625" style="2" customWidth="1"/>
    <col min="15049" max="15052" width="2.6640625" style="2" customWidth="1"/>
    <col min="15053" max="15053" width="25.6640625" style="2" customWidth="1"/>
    <col min="15054" max="15054" width="30.6640625" style="2" customWidth="1"/>
    <col min="15055" max="15055" width="6.5546875" style="2" customWidth="1"/>
    <col min="15056" max="15056" width="5.6640625" style="2" customWidth="1"/>
    <col min="15057" max="15057" width="9.6640625" style="2" customWidth="1"/>
    <col min="15058" max="15058" width="5.6640625" style="2" customWidth="1"/>
    <col min="15059" max="15059" width="8.6640625" style="2" customWidth="1"/>
    <col min="15060" max="15060" width="5.6640625" style="2" customWidth="1"/>
    <col min="15061" max="15061" width="8.6640625" style="2" customWidth="1"/>
    <col min="15062" max="15062" width="3.6640625" style="2" customWidth="1"/>
    <col min="15063" max="15063" width="7.33203125" style="2" customWidth="1"/>
    <col min="15064" max="15064" width="3.6640625" style="2" customWidth="1"/>
    <col min="15065" max="15065" width="7.33203125" style="2" customWidth="1"/>
    <col min="15066" max="15066" width="3.6640625" style="2" customWidth="1"/>
    <col min="15067" max="15067" width="7.44140625" style="2" customWidth="1"/>
    <col min="15068" max="15068" width="3.6640625" style="2" customWidth="1"/>
    <col min="15069" max="15069" width="7.33203125" style="2" customWidth="1"/>
    <col min="15070" max="15070" width="5.6640625" style="2" customWidth="1"/>
    <col min="15071" max="15071" width="8.6640625" style="2" customWidth="1"/>
    <col min="15072" max="15074" width="6.6640625" style="2" customWidth="1"/>
    <col min="15075" max="15075" width="9.6640625" style="2" customWidth="1"/>
    <col min="15076" max="15077" width="6.6640625" style="2" customWidth="1"/>
    <col min="15078" max="15078" width="8.33203125" style="2" customWidth="1"/>
    <col min="15079" max="15089" width="2.6640625" style="2" customWidth="1"/>
    <col min="15090" max="15091" width="8.88671875" style="2"/>
    <col min="15092" max="15095" width="5.6640625" style="2" customWidth="1"/>
    <col min="15096" max="15303" width="8.88671875" style="2"/>
    <col min="15304" max="15304" width="3.6640625" style="2" customWidth="1"/>
    <col min="15305" max="15308" width="2.6640625" style="2" customWidth="1"/>
    <col min="15309" max="15309" width="25.6640625" style="2" customWidth="1"/>
    <col min="15310" max="15310" width="30.6640625" style="2" customWidth="1"/>
    <col min="15311" max="15311" width="6.5546875" style="2" customWidth="1"/>
    <col min="15312" max="15312" width="5.6640625" style="2" customWidth="1"/>
    <col min="15313" max="15313" width="9.6640625" style="2" customWidth="1"/>
    <col min="15314" max="15314" width="5.6640625" style="2" customWidth="1"/>
    <col min="15315" max="15315" width="8.6640625" style="2" customWidth="1"/>
    <col min="15316" max="15316" width="5.6640625" style="2" customWidth="1"/>
    <col min="15317" max="15317" width="8.6640625" style="2" customWidth="1"/>
    <col min="15318" max="15318" width="3.6640625" style="2" customWidth="1"/>
    <col min="15319" max="15319" width="7.33203125" style="2" customWidth="1"/>
    <col min="15320" max="15320" width="3.6640625" style="2" customWidth="1"/>
    <col min="15321" max="15321" width="7.33203125" style="2" customWidth="1"/>
    <col min="15322" max="15322" width="3.6640625" style="2" customWidth="1"/>
    <col min="15323" max="15323" width="7.44140625" style="2" customWidth="1"/>
    <col min="15324" max="15324" width="3.6640625" style="2" customWidth="1"/>
    <col min="15325" max="15325" width="7.33203125" style="2" customWidth="1"/>
    <col min="15326" max="15326" width="5.6640625" style="2" customWidth="1"/>
    <col min="15327" max="15327" width="8.6640625" style="2" customWidth="1"/>
    <col min="15328" max="15330" width="6.6640625" style="2" customWidth="1"/>
    <col min="15331" max="15331" width="9.6640625" style="2" customWidth="1"/>
    <col min="15332" max="15333" width="6.6640625" style="2" customWidth="1"/>
    <col min="15334" max="15334" width="8.33203125" style="2" customWidth="1"/>
    <col min="15335" max="15345" width="2.6640625" style="2" customWidth="1"/>
    <col min="15346" max="15347" width="8.88671875" style="2"/>
    <col min="15348" max="15351" width="5.6640625" style="2" customWidth="1"/>
    <col min="15352" max="15559" width="8.88671875" style="2"/>
    <col min="15560" max="15560" width="3.6640625" style="2" customWidth="1"/>
    <col min="15561" max="15564" width="2.6640625" style="2" customWidth="1"/>
    <col min="15565" max="15565" width="25.6640625" style="2" customWidth="1"/>
    <col min="15566" max="15566" width="30.6640625" style="2" customWidth="1"/>
    <col min="15567" max="15567" width="6.5546875" style="2" customWidth="1"/>
    <col min="15568" max="15568" width="5.6640625" style="2" customWidth="1"/>
    <col min="15569" max="15569" width="9.6640625" style="2" customWidth="1"/>
    <col min="15570" max="15570" width="5.6640625" style="2" customWidth="1"/>
    <col min="15571" max="15571" width="8.6640625" style="2" customWidth="1"/>
    <col min="15572" max="15572" width="5.6640625" style="2" customWidth="1"/>
    <col min="15573" max="15573" width="8.6640625" style="2" customWidth="1"/>
    <col min="15574" max="15574" width="3.6640625" style="2" customWidth="1"/>
    <col min="15575" max="15575" width="7.33203125" style="2" customWidth="1"/>
    <col min="15576" max="15576" width="3.6640625" style="2" customWidth="1"/>
    <col min="15577" max="15577" width="7.33203125" style="2" customWidth="1"/>
    <col min="15578" max="15578" width="3.6640625" style="2" customWidth="1"/>
    <col min="15579" max="15579" width="7.44140625" style="2" customWidth="1"/>
    <col min="15580" max="15580" width="3.6640625" style="2" customWidth="1"/>
    <col min="15581" max="15581" width="7.33203125" style="2" customWidth="1"/>
    <col min="15582" max="15582" width="5.6640625" style="2" customWidth="1"/>
    <col min="15583" max="15583" width="8.6640625" style="2" customWidth="1"/>
    <col min="15584" max="15586" width="6.6640625" style="2" customWidth="1"/>
    <col min="15587" max="15587" width="9.6640625" style="2" customWidth="1"/>
    <col min="15588" max="15589" width="6.6640625" style="2" customWidth="1"/>
    <col min="15590" max="15590" width="8.33203125" style="2" customWidth="1"/>
    <col min="15591" max="15601" width="2.6640625" style="2" customWidth="1"/>
    <col min="15602" max="15603" width="8.88671875" style="2"/>
    <col min="15604" max="15607" width="5.6640625" style="2" customWidth="1"/>
    <col min="15608" max="15815" width="8.88671875" style="2"/>
    <col min="15816" max="15816" width="3.6640625" style="2" customWidth="1"/>
    <col min="15817" max="15820" width="2.6640625" style="2" customWidth="1"/>
    <col min="15821" max="15821" width="25.6640625" style="2" customWidth="1"/>
    <col min="15822" max="15822" width="30.6640625" style="2" customWidth="1"/>
    <col min="15823" max="15823" width="6.5546875" style="2" customWidth="1"/>
    <col min="15824" max="15824" width="5.6640625" style="2" customWidth="1"/>
    <col min="15825" max="15825" width="9.6640625" style="2" customWidth="1"/>
    <col min="15826" max="15826" width="5.6640625" style="2" customWidth="1"/>
    <col min="15827" max="15827" width="8.6640625" style="2" customWidth="1"/>
    <col min="15828" max="15828" width="5.6640625" style="2" customWidth="1"/>
    <col min="15829" max="15829" width="8.6640625" style="2" customWidth="1"/>
    <col min="15830" max="15830" width="3.6640625" style="2" customWidth="1"/>
    <col min="15831" max="15831" width="7.33203125" style="2" customWidth="1"/>
    <col min="15832" max="15832" width="3.6640625" style="2" customWidth="1"/>
    <col min="15833" max="15833" width="7.33203125" style="2" customWidth="1"/>
    <col min="15834" max="15834" width="3.6640625" style="2" customWidth="1"/>
    <col min="15835" max="15835" width="7.44140625" style="2" customWidth="1"/>
    <col min="15836" max="15836" width="3.6640625" style="2" customWidth="1"/>
    <col min="15837" max="15837" width="7.33203125" style="2" customWidth="1"/>
    <col min="15838" max="15838" width="5.6640625" style="2" customWidth="1"/>
    <col min="15839" max="15839" width="8.6640625" style="2" customWidth="1"/>
    <col min="15840" max="15842" width="6.6640625" style="2" customWidth="1"/>
    <col min="15843" max="15843" width="9.6640625" style="2" customWidth="1"/>
    <col min="15844" max="15845" width="6.6640625" style="2" customWidth="1"/>
    <col min="15846" max="15846" width="8.33203125" style="2" customWidth="1"/>
    <col min="15847" max="15857" width="2.6640625" style="2" customWidth="1"/>
    <col min="15858" max="15859" width="8.88671875" style="2"/>
    <col min="15860" max="15863" width="5.6640625" style="2" customWidth="1"/>
    <col min="15864" max="16071" width="8.88671875" style="2"/>
    <col min="16072" max="16072" width="3.6640625" style="2" customWidth="1"/>
    <col min="16073" max="16076" width="2.6640625" style="2" customWidth="1"/>
    <col min="16077" max="16077" width="25.6640625" style="2" customWidth="1"/>
    <col min="16078" max="16078" width="30.6640625" style="2" customWidth="1"/>
    <col min="16079" max="16079" width="6.5546875" style="2" customWidth="1"/>
    <col min="16080" max="16080" width="5.6640625" style="2" customWidth="1"/>
    <col min="16081" max="16081" width="9.6640625" style="2" customWidth="1"/>
    <col min="16082" max="16082" width="5.6640625" style="2" customWidth="1"/>
    <col min="16083" max="16083" width="8.6640625" style="2" customWidth="1"/>
    <col min="16084" max="16084" width="5.6640625" style="2" customWidth="1"/>
    <col min="16085" max="16085" width="8.6640625" style="2" customWidth="1"/>
    <col min="16086" max="16086" width="3.6640625" style="2" customWidth="1"/>
    <col min="16087" max="16087" width="7.33203125" style="2" customWidth="1"/>
    <col min="16088" max="16088" width="3.6640625" style="2" customWidth="1"/>
    <col min="16089" max="16089" width="7.33203125" style="2" customWidth="1"/>
    <col min="16090" max="16090" width="3.6640625" style="2" customWidth="1"/>
    <col min="16091" max="16091" width="7.44140625" style="2" customWidth="1"/>
    <col min="16092" max="16092" width="3.6640625" style="2" customWidth="1"/>
    <col min="16093" max="16093" width="7.33203125" style="2" customWidth="1"/>
    <col min="16094" max="16094" width="5.6640625" style="2" customWidth="1"/>
    <col min="16095" max="16095" width="8.6640625" style="2" customWidth="1"/>
    <col min="16096" max="16098" width="6.6640625" style="2" customWidth="1"/>
    <col min="16099" max="16099" width="9.6640625" style="2" customWidth="1"/>
    <col min="16100" max="16101" width="6.6640625" style="2" customWidth="1"/>
    <col min="16102" max="16102" width="8.33203125" style="2" customWidth="1"/>
    <col min="16103" max="16113" width="2.6640625" style="2" customWidth="1"/>
    <col min="16114" max="16115" width="8.88671875" style="2"/>
    <col min="16116" max="16119" width="5.6640625" style="2" customWidth="1"/>
    <col min="16120" max="16384" width="8.88671875" style="2"/>
  </cols>
  <sheetData>
    <row r="2" spans="1:34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4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4" x14ac:dyDescent="0.25">
      <c r="A4" s="6" t="s">
        <v>94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4" x14ac:dyDescent="0.25">
      <c r="A5" s="6" t="s">
        <v>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7" spans="1:34" x14ac:dyDescent="0.25">
      <c r="A7" s="1" t="s">
        <v>2</v>
      </c>
    </row>
    <row r="8" spans="1:34" x14ac:dyDescent="0.25">
      <c r="A8" s="1" t="s">
        <v>3</v>
      </c>
    </row>
    <row r="10" spans="1:34" s="1" customFormat="1" ht="11.25" customHeight="1" x14ac:dyDescent="0.25">
      <c r="A10" s="7" t="s">
        <v>4</v>
      </c>
      <c r="B10" s="8" t="s">
        <v>5</v>
      </c>
      <c r="C10" s="8"/>
      <c r="D10" s="8"/>
      <c r="E10" s="8"/>
      <c r="F10" s="8" t="s">
        <v>6</v>
      </c>
      <c r="G10" s="8" t="s">
        <v>7</v>
      </c>
      <c r="H10" s="9" t="s">
        <v>96</v>
      </c>
      <c r="I10" s="10"/>
      <c r="J10" s="11"/>
      <c r="K10" s="9" t="s">
        <v>8</v>
      </c>
      <c r="L10" s="11"/>
      <c r="M10" s="9" t="s">
        <v>9</v>
      </c>
      <c r="N10" s="11"/>
      <c r="O10" s="12" t="s">
        <v>10</v>
      </c>
      <c r="P10" s="13"/>
      <c r="Q10" s="13"/>
      <c r="R10" s="13"/>
      <c r="S10" s="13"/>
      <c r="T10" s="13"/>
      <c r="U10" s="13"/>
      <c r="V10" s="14"/>
      <c r="W10" s="9" t="s">
        <v>11</v>
      </c>
      <c r="X10" s="11"/>
      <c r="Y10" s="9" t="s">
        <v>12</v>
      </c>
      <c r="Z10" s="11"/>
      <c r="AA10" s="9" t="s">
        <v>13</v>
      </c>
      <c r="AB10" s="11"/>
      <c r="AC10" s="9" t="s">
        <v>14</v>
      </c>
      <c r="AD10" s="11"/>
      <c r="AE10" s="7" t="s">
        <v>15</v>
      </c>
      <c r="AF10" s="7" t="s">
        <v>16</v>
      </c>
      <c r="AG10" s="15"/>
      <c r="AH10" s="16"/>
    </row>
    <row r="11" spans="1:34" s="1" customFormat="1" ht="48.75" customHeight="1" x14ac:dyDescent="0.25">
      <c r="A11" s="17"/>
      <c r="B11" s="7"/>
      <c r="C11" s="7"/>
      <c r="D11" s="7"/>
      <c r="E11" s="7"/>
      <c r="F11" s="7"/>
      <c r="G11" s="7"/>
      <c r="H11" s="18"/>
      <c r="I11" s="19"/>
      <c r="J11" s="20"/>
      <c r="K11" s="18"/>
      <c r="L11" s="20"/>
      <c r="M11" s="18"/>
      <c r="N11" s="20"/>
      <c r="O11" s="12" t="s">
        <v>17</v>
      </c>
      <c r="P11" s="14"/>
      <c r="Q11" s="12" t="s">
        <v>18</v>
      </c>
      <c r="R11" s="14"/>
      <c r="S11" s="12" t="s">
        <v>19</v>
      </c>
      <c r="T11" s="14"/>
      <c r="U11" s="12" t="s">
        <v>20</v>
      </c>
      <c r="V11" s="14"/>
      <c r="W11" s="18"/>
      <c r="X11" s="20"/>
      <c r="Y11" s="18"/>
      <c r="Z11" s="20"/>
      <c r="AA11" s="18"/>
      <c r="AB11" s="20"/>
      <c r="AC11" s="18"/>
      <c r="AD11" s="20"/>
      <c r="AE11" s="17"/>
      <c r="AF11" s="17"/>
      <c r="AG11" s="15"/>
      <c r="AH11" s="16"/>
    </row>
    <row r="12" spans="1:34" s="1" customFormat="1" x14ac:dyDescent="0.25">
      <c r="A12" s="21"/>
      <c r="B12" s="7"/>
      <c r="C12" s="7"/>
      <c r="D12" s="7"/>
      <c r="E12" s="7"/>
      <c r="F12" s="7"/>
      <c r="G12" s="7"/>
      <c r="H12" s="22" t="s">
        <v>21</v>
      </c>
      <c r="I12" s="22"/>
      <c r="J12" s="23" t="s">
        <v>22</v>
      </c>
      <c r="K12" s="23" t="s">
        <v>21</v>
      </c>
      <c r="L12" s="23" t="s">
        <v>22</v>
      </c>
      <c r="M12" s="23" t="s">
        <v>21</v>
      </c>
      <c r="N12" s="23" t="s">
        <v>22</v>
      </c>
      <c r="O12" s="24" t="s">
        <v>21</v>
      </c>
      <c r="P12" s="25" t="s">
        <v>22</v>
      </c>
      <c r="Q12" s="24" t="s">
        <v>21</v>
      </c>
      <c r="R12" s="24" t="s">
        <v>22</v>
      </c>
      <c r="S12" s="24" t="s">
        <v>21</v>
      </c>
      <c r="T12" s="24" t="s">
        <v>22</v>
      </c>
      <c r="U12" s="24" t="s">
        <v>21</v>
      </c>
      <c r="V12" s="24" t="s">
        <v>22</v>
      </c>
      <c r="W12" s="23" t="s">
        <v>21</v>
      </c>
      <c r="X12" s="23" t="s">
        <v>22</v>
      </c>
      <c r="Y12" s="23" t="s">
        <v>21</v>
      </c>
      <c r="Z12" s="23" t="s">
        <v>23</v>
      </c>
      <c r="AA12" s="26" t="s">
        <v>21</v>
      </c>
      <c r="AB12" s="23" t="s">
        <v>22</v>
      </c>
      <c r="AC12" s="23" t="s">
        <v>21</v>
      </c>
      <c r="AD12" s="23" t="s">
        <v>23</v>
      </c>
      <c r="AE12" s="21"/>
      <c r="AF12" s="21"/>
      <c r="AG12" s="27"/>
      <c r="AH12" s="16"/>
    </row>
    <row r="13" spans="1:34" x14ac:dyDescent="0.25">
      <c r="A13" s="28">
        <v>1</v>
      </c>
      <c r="B13" s="29">
        <v>2</v>
      </c>
      <c r="C13" s="29"/>
      <c r="D13" s="29"/>
      <c r="E13" s="29"/>
      <c r="F13" s="30">
        <v>3</v>
      </c>
      <c r="G13" s="30">
        <v>4</v>
      </c>
      <c r="H13" s="29">
        <v>5</v>
      </c>
      <c r="I13" s="29"/>
      <c r="J13" s="29"/>
      <c r="K13" s="29">
        <v>6</v>
      </c>
      <c r="L13" s="29"/>
      <c r="M13" s="29">
        <v>7</v>
      </c>
      <c r="N13" s="29"/>
      <c r="O13" s="31">
        <v>8</v>
      </c>
      <c r="P13" s="32"/>
      <c r="Q13" s="31">
        <v>9</v>
      </c>
      <c r="R13" s="32"/>
      <c r="S13" s="31">
        <v>10</v>
      </c>
      <c r="T13" s="32"/>
      <c r="U13" s="31">
        <v>11</v>
      </c>
      <c r="V13" s="32"/>
      <c r="W13" s="33" t="s">
        <v>24</v>
      </c>
      <c r="X13" s="29"/>
      <c r="Y13" s="33" t="s">
        <v>25</v>
      </c>
      <c r="Z13" s="29"/>
      <c r="AA13" s="33" t="s">
        <v>26</v>
      </c>
      <c r="AB13" s="29"/>
      <c r="AC13" s="33" t="s">
        <v>27</v>
      </c>
      <c r="AD13" s="29"/>
      <c r="AE13" s="30">
        <v>16</v>
      </c>
      <c r="AF13" s="34">
        <v>17</v>
      </c>
    </row>
    <row r="14" spans="1:34" x14ac:dyDescent="0.25">
      <c r="A14" s="35"/>
      <c r="B14" s="35"/>
      <c r="C14" s="35"/>
      <c r="D14" s="35"/>
      <c r="E14" s="35"/>
      <c r="F14" s="35"/>
      <c r="G14" s="36"/>
      <c r="H14" s="37"/>
      <c r="I14" s="37"/>
      <c r="J14" s="38"/>
      <c r="K14" s="37"/>
      <c r="L14" s="38"/>
      <c r="M14" s="37"/>
      <c r="N14" s="38"/>
      <c r="O14" s="39"/>
      <c r="P14" s="40"/>
      <c r="Q14" s="39"/>
      <c r="R14" s="39"/>
      <c r="S14" s="39"/>
      <c r="T14" s="39"/>
      <c r="U14" s="39"/>
      <c r="V14" s="39"/>
      <c r="W14" s="37"/>
      <c r="X14" s="37"/>
      <c r="Y14" s="37"/>
      <c r="Z14" s="37"/>
      <c r="AA14" s="41"/>
      <c r="AB14" s="37"/>
      <c r="AC14" s="37"/>
      <c r="AD14" s="37"/>
      <c r="AE14" s="37"/>
      <c r="AF14" s="42"/>
    </row>
    <row r="15" spans="1:34" ht="26.4" x14ac:dyDescent="0.25">
      <c r="A15" s="43">
        <v>3</v>
      </c>
      <c r="B15" s="35"/>
      <c r="C15" s="35"/>
      <c r="D15" s="35"/>
      <c r="E15" s="35"/>
      <c r="F15" s="35" t="s">
        <v>28</v>
      </c>
      <c r="G15" s="36"/>
      <c r="H15" s="37"/>
      <c r="I15" s="37"/>
      <c r="J15" s="38"/>
      <c r="K15" s="37"/>
      <c r="L15" s="38"/>
      <c r="M15" s="37"/>
      <c r="N15" s="38"/>
      <c r="O15" s="39"/>
      <c r="P15" s="40"/>
      <c r="Q15" s="39"/>
      <c r="R15" s="39"/>
      <c r="S15" s="39"/>
      <c r="T15" s="39"/>
      <c r="U15" s="39"/>
      <c r="V15" s="39"/>
      <c r="W15" s="37"/>
      <c r="X15" s="37"/>
      <c r="Y15" s="37"/>
      <c r="Z15" s="37"/>
      <c r="AA15" s="41"/>
      <c r="AB15" s="37"/>
      <c r="AC15" s="37"/>
      <c r="AD15" s="37"/>
      <c r="AE15" s="37"/>
      <c r="AF15" s="42"/>
    </row>
    <row r="16" spans="1:34" x14ac:dyDescent="0.25">
      <c r="A16" s="43">
        <v>3</v>
      </c>
      <c r="B16" s="44" t="s">
        <v>29</v>
      </c>
      <c r="C16" s="35"/>
      <c r="D16" s="35"/>
      <c r="E16" s="35"/>
      <c r="F16" s="35" t="s">
        <v>30</v>
      </c>
      <c r="G16" s="42"/>
      <c r="H16" s="37"/>
      <c r="I16" s="37"/>
      <c r="J16" s="38"/>
      <c r="K16" s="37"/>
      <c r="L16" s="38"/>
      <c r="M16" s="37"/>
      <c r="N16" s="38"/>
      <c r="O16" s="39" t="s">
        <v>31</v>
      </c>
      <c r="P16" s="40"/>
      <c r="Q16" s="39"/>
      <c r="R16" s="39"/>
      <c r="S16" s="39"/>
      <c r="T16" s="39"/>
      <c r="U16" s="39"/>
      <c r="V16" s="39"/>
      <c r="W16" s="37"/>
      <c r="X16" s="37"/>
      <c r="Y16" s="37"/>
      <c r="Z16" s="37"/>
      <c r="AA16" s="41"/>
      <c r="AB16" s="37"/>
      <c r="AC16" s="37"/>
      <c r="AD16" s="37"/>
      <c r="AE16" s="37"/>
      <c r="AF16" s="42"/>
    </row>
    <row r="17" spans="1:34" ht="26.4" x14ac:dyDescent="0.25">
      <c r="A17" s="43">
        <v>3</v>
      </c>
      <c r="B17" s="44" t="s">
        <v>29</v>
      </c>
      <c r="C17" s="44" t="s">
        <v>32</v>
      </c>
      <c r="D17" s="44" t="s">
        <v>32</v>
      </c>
      <c r="E17" s="45"/>
      <c r="F17" s="46" t="s">
        <v>33</v>
      </c>
      <c r="G17" s="46" t="s">
        <v>34</v>
      </c>
      <c r="H17" s="47">
        <v>100</v>
      </c>
      <c r="I17" s="48" t="s">
        <v>35</v>
      </c>
      <c r="J17" s="49">
        <f>SUM(J18:J37)</f>
        <v>7500000</v>
      </c>
      <c r="K17" s="50">
        <v>100</v>
      </c>
      <c r="L17" s="49">
        <f>SUM(L18:L37)</f>
        <v>2500000</v>
      </c>
      <c r="M17" s="47">
        <v>100</v>
      </c>
      <c r="N17" s="49">
        <f>SUM(N18:N37)</f>
        <v>1874960</v>
      </c>
      <c r="O17" s="51"/>
      <c r="P17" s="52">
        <f>SUM(P18:P37)</f>
        <v>468740</v>
      </c>
      <c r="Q17" s="51"/>
      <c r="R17" s="52">
        <f>SUM(R18:R37)</f>
        <v>468740</v>
      </c>
      <c r="S17" s="51"/>
      <c r="T17" s="52">
        <f>SUM(T18:T37)</f>
        <v>468740</v>
      </c>
      <c r="U17" s="51"/>
      <c r="V17" s="52">
        <f>SUM(V18:V37)</f>
        <v>468740</v>
      </c>
      <c r="W17" s="53" t="s">
        <v>31</v>
      </c>
      <c r="X17" s="49">
        <f>SUM(X18:X37)</f>
        <v>1874960</v>
      </c>
      <c r="Y17" s="54" t="s">
        <v>31</v>
      </c>
      <c r="Z17" s="54"/>
      <c r="AA17" s="55"/>
      <c r="AB17" s="49">
        <f>SUM(AB18:AB20)</f>
        <v>656244</v>
      </c>
      <c r="AC17" s="56"/>
      <c r="AD17" s="56"/>
      <c r="AE17" s="57"/>
      <c r="AF17" s="45"/>
      <c r="AG17" s="58"/>
      <c r="AH17" s="58"/>
    </row>
    <row r="18" spans="1:34" ht="27.6" x14ac:dyDescent="0.25">
      <c r="A18" s="59"/>
      <c r="B18" s="60" t="s">
        <v>29</v>
      </c>
      <c r="C18" s="60" t="s">
        <v>32</v>
      </c>
      <c r="D18" s="60" t="s">
        <v>32</v>
      </c>
      <c r="E18" s="61"/>
      <c r="F18" s="62" t="s">
        <v>36</v>
      </c>
      <c r="G18" s="62" t="s">
        <v>37</v>
      </c>
      <c r="H18" s="63">
        <v>260</v>
      </c>
      <c r="I18" s="64" t="s">
        <v>38</v>
      </c>
      <c r="J18" s="65">
        <v>375000</v>
      </c>
      <c r="K18" s="66">
        <v>86.666666666666671</v>
      </c>
      <c r="L18" s="67">
        <v>125000</v>
      </c>
      <c r="M18" s="63">
        <v>52</v>
      </c>
      <c r="N18" s="67">
        <v>93748</v>
      </c>
      <c r="O18" s="68">
        <v>13</v>
      </c>
      <c r="P18" s="69">
        <v>23437</v>
      </c>
      <c r="Q18" s="68">
        <v>13</v>
      </c>
      <c r="R18" s="69">
        <v>23437</v>
      </c>
      <c r="S18" s="68">
        <v>13</v>
      </c>
      <c r="T18" s="69">
        <v>23437</v>
      </c>
      <c r="U18" s="68">
        <v>13</v>
      </c>
      <c r="V18" s="69">
        <v>23437</v>
      </c>
      <c r="W18" s="70">
        <f t="shared" ref="W18:X37" si="0">O18+Q18+S18+U18</f>
        <v>52</v>
      </c>
      <c r="X18" s="70">
        <f t="shared" si="0"/>
        <v>93748</v>
      </c>
      <c r="Y18" s="71">
        <f t="shared" ref="Y18:Z37" si="1">W18/M18*100</f>
        <v>100</v>
      </c>
      <c r="Z18" s="71">
        <f t="shared" si="1"/>
        <v>100</v>
      </c>
      <c r="AA18" s="72">
        <f t="shared" ref="AA18:AA37" si="2">+K18+W18</f>
        <v>138.66666666666669</v>
      </c>
      <c r="AB18" s="73">
        <f t="shared" ref="AB18:AB37" si="3">L18+X18</f>
        <v>218748</v>
      </c>
      <c r="AC18" s="74">
        <f t="shared" ref="AC18:AC37" si="4">+AA18/H18*100</f>
        <v>53.333333333333343</v>
      </c>
      <c r="AD18" s="74">
        <f t="shared" ref="AD18:AD37" si="5">+AB18/J18*100</f>
        <v>58.332799999999999</v>
      </c>
      <c r="AE18" s="75" t="s">
        <v>39</v>
      </c>
      <c r="AF18" s="42"/>
    </row>
    <row r="19" spans="1:34" ht="13.8" x14ac:dyDescent="0.25">
      <c r="A19" s="59"/>
      <c r="B19" s="61"/>
      <c r="C19" s="61"/>
      <c r="D19" s="61"/>
      <c r="E19" s="61"/>
      <c r="F19" s="76"/>
      <c r="G19" s="62" t="s">
        <v>40</v>
      </c>
      <c r="H19" s="63">
        <v>55</v>
      </c>
      <c r="I19" s="64" t="s">
        <v>38</v>
      </c>
      <c r="J19" s="65">
        <v>375000</v>
      </c>
      <c r="K19" s="66">
        <v>18.333333333333332</v>
      </c>
      <c r="L19" s="67">
        <v>125000</v>
      </c>
      <c r="M19" s="63">
        <v>12</v>
      </c>
      <c r="N19" s="67">
        <v>93748</v>
      </c>
      <c r="O19" s="68">
        <v>3</v>
      </c>
      <c r="P19" s="69">
        <v>23437</v>
      </c>
      <c r="Q19" s="68">
        <v>3</v>
      </c>
      <c r="R19" s="69">
        <v>23437</v>
      </c>
      <c r="S19" s="68">
        <v>3</v>
      </c>
      <c r="T19" s="69">
        <v>23437</v>
      </c>
      <c r="U19" s="68">
        <v>3</v>
      </c>
      <c r="V19" s="69">
        <v>23437</v>
      </c>
      <c r="W19" s="70">
        <f t="shared" si="0"/>
        <v>12</v>
      </c>
      <c r="X19" s="70">
        <f t="shared" si="0"/>
        <v>93748</v>
      </c>
      <c r="Y19" s="71">
        <f t="shared" si="1"/>
        <v>100</v>
      </c>
      <c r="Z19" s="71">
        <f t="shared" si="1"/>
        <v>100</v>
      </c>
      <c r="AA19" s="72">
        <f t="shared" si="2"/>
        <v>30.333333333333332</v>
      </c>
      <c r="AB19" s="73">
        <f t="shared" si="3"/>
        <v>218748</v>
      </c>
      <c r="AC19" s="74">
        <f t="shared" si="4"/>
        <v>55.151515151515149</v>
      </c>
      <c r="AD19" s="74">
        <f t="shared" si="5"/>
        <v>58.332799999999999</v>
      </c>
      <c r="AE19" s="75"/>
      <c r="AF19" s="42"/>
    </row>
    <row r="20" spans="1:34" ht="27.6" x14ac:dyDescent="0.25">
      <c r="A20" s="59"/>
      <c r="B20" s="61"/>
      <c r="C20" s="61"/>
      <c r="D20" s="61"/>
      <c r="E20" s="61"/>
      <c r="F20" s="76"/>
      <c r="G20" s="62" t="s">
        <v>41</v>
      </c>
      <c r="H20" s="63">
        <v>130</v>
      </c>
      <c r="I20" s="64" t="s">
        <v>38</v>
      </c>
      <c r="J20" s="65">
        <v>375000</v>
      </c>
      <c r="K20" s="66">
        <v>43.333333333333336</v>
      </c>
      <c r="L20" s="67">
        <v>125000</v>
      </c>
      <c r="M20" s="63">
        <v>24</v>
      </c>
      <c r="N20" s="67">
        <v>93748</v>
      </c>
      <c r="O20" s="68">
        <v>6</v>
      </c>
      <c r="P20" s="69">
        <v>23437</v>
      </c>
      <c r="Q20" s="68">
        <v>6</v>
      </c>
      <c r="R20" s="69">
        <v>23437</v>
      </c>
      <c r="S20" s="68">
        <v>6</v>
      </c>
      <c r="T20" s="69">
        <v>23437</v>
      </c>
      <c r="U20" s="68">
        <v>6</v>
      </c>
      <c r="V20" s="69">
        <v>23437</v>
      </c>
      <c r="W20" s="70">
        <f t="shared" si="0"/>
        <v>24</v>
      </c>
      <c r="X20" s="70">
        <f t="shared" si="0"/>
        <v>93748</v>
      </c>
      <c r="Y20" s="71">
        <f t="shared" si="1"/>
        <v>100</v>
      </c>
      <c r="Z20" s="71">
        <f t="shared" si="1"/>
        <v>100</v>
      </c>
      <c r="AA20" s="72">
        <f t="shared" si="2"/>
        <v>67.333333333333343</v>
      </c>
      <c r="AB20" s="73">
        <f t="shared" si="3"/>
        <v>218748</v>
      </c>
      <c r="AC20" s="74">
        <f t="shared" si="4"/>
        <v>51.794871794871803</v>
      </c>
      <c r="AD20" s="74">
        <f t="shared" si="5"/>
        <v>58.332799999999999</v>
      </c>
      <c r="AE20" s="75"/>
      <c r="AF20" s="42"/>
    </row>
    <row r="21" spans="1:34" ht="13.8" x14ac:dyDescent="0.25">
      <c r="A21" s="59"/>
      <c r="B21" s="61"/>
      <c r="C21" s="61"/>
      <c r="D21" s="61"/>
      <c r="E21" s="61"/>
      <c r="F21" s="76"/>
      <c r="G21" s="62" t="s">
        <v>42</v>
      </c>
      <c r="H21" s="63">
        <v>60</v>
      </c>
      <c r="I21" s="64" t="s">
        <v>43</v>
      </c>
      <c r="J21" s="65">
        <v>375000</v>
      </c>
      <c r="K21" s="66">
        <v>20</v>
      </c>
      <c r="L21" s="67">
        <v>125000</v>
      </c>
      <c r="M21" s="63">
        <v>12</v>
      </c>
      <c r="N21" s="67">
        <v>93748</v>
      </c>
      <c r="O21" s="68">
        <v>3</v>
      </c>
      <c r="P21" s="69">
        <v>23437</v>
      </c>
      <c r="Q21" s="68">
        <v>3</v>
      </c>
      <c r="R21" s="69">
        <v>23437</v>
      </c>
      <c r="S21" s="68">
        <v>3</v>
      </c>
      <c r="T21" s="69">
        <v>23437</v>
      </c>
      <c r="U21" s="68">
        <v>3</v>
      </c>
      <c r="V21" s="69">
        <v>23437</v>
      </c>
      <c r="W21" s="70">
        <f t="shared" si="0"/>
        <v>12</v>
      </c>
      <c r="X21" s="70">
        <f t="shared" si="0"/>
        <v>93748</v>
      </c>
      <c r="Y21" s="71">
        <f t="shared" si="1"/>
        <v>100</v>
      </c>
      <c r="Z21" s="71">
        <f t="shared" si="1"/>
        <v>100</v>
      </c>
      <c r="AA21" s="72">
        <f t="shared" si="2"/>
        <v>32</v>
      </c>
      <c r="AB21" s="73">
        <f t="shared" si="3"/>
        <v>218748</v>
      </c>
      <c r="AC21" s="74">
        <f t="shared" si="4"/>
        <v>53.333333333333336</v>
      </c>
      <c r="AD21" s="74">
        <f t="shared" si="5"/>
        <v>58.332799999999999</v>
      </c>
      <c r="AE21" s="75"/>
      <c r="AF21" s="42"/>
    </row>
    <row r="22" spans="1:34" ht="27.6" x14ac:dyDescent="0.25">
      <c r="A22" s="59"/>
      <c r="B22" s="61"/>
      <c r="C22" s="61"/>
      <c r="D22" s="61"/>
      <c r="E22" s="61"/>
      <c r="F22" s="76"/>
      <c r="G22" s="62" t="s">
        <v>44</v>
      </c>
      <c r="H22" s="63">
        <v>60</v>
      </c>
      <c r="I22" s="64" t="s">
        <v>43</v>
      </c>
      <c r="J22" s="65">
        <v>375000</v>
      </c>
      <c r="K22" s="66">
        <v>20</v>
      </c>
      <c r="L22" s="67">
        <v>125000</v>
      </c>
      <c r="M22" s="63">
        <v>12</v>
      </c>
      <c r="N22" s="67">
        <v>93748</v>
      </c>
      <c r="O22" s="68">
        <v>3</v>
      </c>
      <c r="P22" s="69">
        <v>23437</v>
      </c>
      <c r="Q22" s="68">
        <v>3</v>
      </c>
      <c r="R22" s="69">
        <v>23437</v>
      </c>
      <c r="S22" s="68">
        <v>3</v>
      </c>
      <c r="T22" s="69">
        <v>23437</v>
      </c>
      <c r="U22" s="68">
        <v>3</v>
      </c>
      <c r="V22" s="69">
        <v>23437</v>
      </c>
      <c r="W22" s="70">
        <f t="shared" si="0"/>
        <v>12</v>
      </c>
      <c r="X22" s="70">
        <f t="shared" si="0"/>
        <v>93748</v>
      </c>
      <c r="Y22" s="71">
        <f t="shared" si="1"/>
        <v>100</v>
      </c>
      <c r="Z22" s="71">
        <f t="shared" si="1"/>
        <v>100</v>
      </c>
      <c r="AA22" s="72">
        <f t="shared" si="2"/>
        <v>32</v>
      </c>
      <c r="AB22" s="73">
        <f t="shared" si="3"/>
        <v>218748</v>
      </c>
      <c r="AC22" s="74">
        <f t="shared" si="4"/>
        <v>53.333333333333336</v>
      </c>
      <c r="AD22" s="74">
        <f t="shared" si="5"/>
        <v>58.332799999999999</v>
      </c>
      <c r="AE22" s="75"/>
      <c r="AF22" s="42"/>
    </row>
    <row r="23" spans="1:34" ht="13.8" x14ac:dyDescent="0.25">
      <c r="A23" s="59"/>
      <c r="B23" s="61"/>
      <c r="C23" s="61"/>
      <c r="D23" s="61"/>
      <c r="E23" s="61"/>
      <c r="F23" s="76"/>
      <c r="G23" s="62" t="s">
        <v>45</v>
      </c>
      <c r="H23" s="63">
        <v>60</v>
      </c>
      <c r="I23" s="64" t="s">
        <v>43</v>
      </c>
      <c r="J23" s="65">
        <v>375000</v>
      </c>
      <c r="K23" s="66">
        <v>20</v>
      </c>
      <c r="L23" s="67">
        <v>125000</v>
      </c>
      <c r="M23" s="63">
        <v>12</v>
      </c>
      <c r="N23" s="67">
        <v>93748</v>
      </c>
      <c r="O23" s="68">
        <v>3</v>
      </c>
      <c r="P23" s="69">
        <v>23437</v>
      </c>
      <c r="Q23" s="68">
        <v>3</v>
      </c>
      <c r="R23" s="69">
        <v>23437</v>
      </c>
      <c r="S23" s="68">
        <v>3</v>
      </c>
      <c r="T23" s="69">
        <v>23437</v>
      </c>
      <c r="U23" s="68">
        <v>3</v>
      </c>
      <c r="V23" s="69">
        <v>23437</v>
      </c>
      <c r="W23" s="70">
        <f t="shared" si="0"/>
        <v>12</v>
      </c>
      <c r="X23" s="70">
        <f t="shared" si="0"/>
        <v>93748</v>
      </c>
      <c r="Y23" s="71">
        <f t="shared" si="1"/>
        <v>100</v>
      </c>
      <c r="Z23" s="71">
        <f t="shared" si="1"/>
        <v>100</v>
      </c>
      <c r="AA23" s="72">
        <f t="shared" si="2"/>
        <v>32</v>
      </c>
      <c r="AB23" s="73">
        <f t="shared" si="3"/>
        <v>218748</v>
      </c>
      <c r="AC23" s="74">
        <f t="shared" si="4"/>
        <v>53.333333333333336</v>
      </c>
      <c r="AD23" s="74">
        <f t="shared" si="5"/>
        <v>58.332799999999999</v>
      </c>
      <c r="AE23" s="75"/>
      <c r="AF23" s="42"/>
    </row>
    <row r="24" spans="1:34" ht="27.6" x14ac:dyDescent="0.25">
      <c r="A24" s="59"/>
      <c r="B24" s="61"/>
      <c r="C24" s="61"/>
      <c r="D24" s="61"/>
      <c r="E24" s="61"/>
      <c r="F24" s="76"/>
      <c r="G24" s="62" t="s">
        <v>46</v>
      </c>
      <c r="H24" s="63">
        <v>30</v>
      </c>
      <c r="I24" s="64" t="s">
        <v>47</v>
      </c>
      <c r="J24" s="65">
        <v>375000</v>
      </c>
      <c r="K24" s="66">
        <v>10</v>
      </c>
      <c r="L24" s="67">
        <v>125000</v>
      </c>
      <c r="M24" s="63">
        <v>6</v>
      </c>
      <c r="N24" s="67">
        <v>93748</v>
      </c>
      <c r="O24" s="68">
        <v>1.5</v>
      </c>
      <c r="P24" s="69">
        <v>23437</v>
      </c>
      <c r="Q24" s="68">
        <v>1.5</v>
      </c>
      <c r="R24" s="69">
        <v>23437</v>
      </c>
      <c r="S24" s="68">
        <v>1.5</v>
      </c>
      <c r="T24" s="69">
        <v>23437</v>
      </c>
      <c r="U24" s="68">
        <v>1.5</v>
      </c>
      <c r="V24" s="69">
        <v>23437</v>
      </c>
      <c r="W24" s="70">
        <f t="shared" si="0"/>
        <v>6</v>
      </c>
      <c r="X24" s="70">
        <f t="shared" si="0"/>
        <v>93748</v>
      </c>
      <c r="Y24" s="71">
        <f t="shared" si="1"/>
        <v>100</v>
      </c>
      <c r="Z24" s="71">
        <f t="shared" si="1"/>
        <v>100</v>
      </c>
      <c r="AA24" s="72">
        <f t="shared" si="2"/>
        <v>16</v>
      </c>
      <c r="AB24" s="73">
        <f t="shared" si="3"/>
        <v>218748</v>
      </c>
      <c r="AC24" s="74">
        <f t="shared" si="4"/>
        <v>53.333333333333336</v>
      </c>
      <c r="AD24" s="74">
        <f t="shared" si="5"/>
        <v>58.332799999999999</v>
      </c>
      <c r="AE24" s="75"/>
      <c r="AF24" s="42"/>
    </row>
    <row r="25" spans="1:34" ht="27.6" x14ac:dyDescent="0.25">
      <c r="A25" s="59"/>
      <c r="B25" s="61"/>
      <c r="C25" s="61"/>
      <c r="D25" s="61"/>
      <c r="E25" s="61"/>
      <c r="F25" s="76"/>
      <c r="G25" s="62" t="s">
        <v>48</v>
      </c>
      <c r="H25" s="63">
        <v>25</v>
      </c>
      <c r="I25" s="64" t="s">
        <v>47</v>
      </c>
      <c r="J25" s="65">
        <v>375000</v>
      </c>
      <c r="K25" s="66">
        <v>8.3333333333333339</v>
      </c>
      <c r="L25" s="67">
        <v>125000</v>
      </c>
      <c r="M25" s="63">
        <v>5</v>
      </c>
      <c r="N25" s="67">
        <v>93748</v>
      </c>
      <c r="O25" s="68">
        <v>1.25</v>
      </c>
      <c r="P25" s="69">
        <v>23437</v>
      </c>
      <c r="Q25" s="68">
        <v>1.25</v>
      </c>
      <c r="R25" s="69">
        <v>23437</v>
      </c>
      <c r="S25" s="68">
        <v>1.25</v>
      </c>
      <c r="T25" s="69">
        <v>23437</v>
      </c>
      <c r="U25" s="68">
        <v>1.25</v>
      </c>
      <c r="V25" s="69">
        <v>23437</v>
      </c>
      <c r="W25" s="70">
        <f t="shared" si="0"/>
        <v>5</v>
      </c>
      <c r="X25" s="70">
        <f t="shared" si="0"/>
        <v>93748</v>
      </c>
      <c r="Y25" s="71">
        <f t="shared" si="1"/>
        <v>100</v>
      </c>
      <c r="Z25" s="71">
        <f t="shared" si="1"/>
        <v>100</v>
      </c>
      <c r="AA25" s="72">
        <f t="shared" si="2"/>
        <v>13.333333333333334</v>
      </c>
      <c r="AB25" s="73">
        <f t="shared" si="3"/>
        <v>218748</v>
      </c>
      <c r="AC25" s="74">
        <f t="shared" si="4"/>
        <v>53.333333333333336</v>
      </c>
      <c r="AD25" s="74">
        <f t="shared" si="5"/>
        <v>58.332799999999999</v>
      </c>
      <c r="AE25" s="75"/>
      <c r="AF25" s="42"/>
    </row>
    <row r="26" spans="1:34" ht="13.8" x14ac:dyDescent="0.25">
      <c r="A26" s="59"/>
      <c r="B26" s="61"/>
      <c r="C26" s="61"/>
      <c r="D26" s="61"/>
      <c r="E26" s="61"/>
      <c r="F26" s="76"/>
      <c r="G26" s="62" t="s">
        <v>49</v>
      </c>
      <c r="H26" s="63">
        <v>60</v>
      </c>
      <c r="I26" s="64" t="s">
        <v>38</v>
      </c>
      <c r="J26" s="65">
        <v>375000</v>
      </c>
      <c r="K26" s="66">
        <v>20</v>
      </c>
      <c r="L26" s="67">
        <v>125000</v>
      </c>
      <c r="M26" s="63">
        <v>12</v>
      </c>
      <c r="N26" s="67">
        <v>93748</v>
      </c>
      <c r="O26" s="68">
        <v>3</v>
      </c>
      <c r="P26" s="69">
        <v>23437</v>
      </c>
      <c r="Q26" s="68">
        <v>3</v>
      </c>
      <c r="R26" s="69">
        <v>23437</v>
      </c>
      <c r="S26" s="68">
        <v>3</v>
      </c>
      <c r="T26" s="69">
        <v>23437</v>
      </c>
      <c r="U26" s="68">
        <v>3</v>
      </c>
      <c r="V26" s="69">
        <v>23437</v>
      </c>
      <c r="W26" s="70">
        <f t="shared" si="0"/>
        <v>12</v>
      </c>
      <c r="X26" s="70">
        <f t="shared" si="0"/>
        <v>93748</v>
      </c>
      <c r="Y26" s="71">
        <f t="shared" si="1"/>
        <v>100</v>
      </c>
      <c r="Z26" s="71">
        <f t="shared" si="1"/>
        <v>100</v>
      </c>
      <c r="AA26" s="72">
        <f t="shared" si="2"/>
        <v>32</v>
      </c>
      <c r="AB26" s="73">
        <f t="shared" si="3"/>
        <v>218748</v>
      </c>
      <c r="AC26" s="74">
        <f t="shared" si="4"/>
        <v>53.333333333333336</v>
      </c>
      <c r="AD26" s="74">
        <f t="shared" si="5"/>
        <v>58.332799999999999</v>
      </c>
      <c r="AE26" s="75"/>
      <c r="AF26" s="42"/>
    </row>
    <row r="27" spans="1:34" ht="13.8" x14ac:dyDescent="0.25">
      <c r="A27" s="59"/>
      <c r="B27" s="61"/>
      <c r="C27" s="61"/>
      <c r="D27" s="61"/>
      <c r="E27" s="61"/>
      <c r="F27" s="76"/>
      <c r="G27" s="62" t="s">
        <v>50</v>
      </c>
      <c r="H27" s="77">
        <v>252500</v>
      </c>
      <c r="I27" s="64" t="s">
        <v>51</v>
      </c>
      <c r="J27" s="65">
        <v>375000</v>
      </c>
      <c r="K27" s="66">
        <v>84166.666666666672</v>
      </c>
      <c r="L27" s="67">
        <v>125000</v>
      </c>
      <c r="M27" s="77">
        <v>50500</v>
      </c>
      <c r="N27" s="67">
        <v>93748</v>
      </c>
      <c r="O27" s="68">
        <v>12625</v>
      </c>
      <c r="P27" s="69">
        <v>23437</v>
      </c>
      <c r="Q27" s="68">
        <v>12625</v>
      </c>
      <c r="R27" s="69">
        <v>23437</v>
      </c>
      <c r="S27" s="68">
        <v>12625</v>
      </c>
      <c r="T27" s="69">
        <v>23437</v>
      </c>
      <c r="U27" s="68">
        <v>12625</v>
      </c>
      <c r="V27" s="69">
        <v>23437</v>
      </c>
      <c r="W27" s="70">
        <f t="shared" si="0"/>
        <v>50500</v>
      </c>
      <c r="X27" s="70">
        <f t="shared" si="0"/>
        <v>93748</v>
      </c>
      <c r="Y27" s="71">
        <f t="shared" si="1"/>
        <v>100</v>
      </c>
      <c r="Z27" s="71">
        <f t="shared" si="1"/>
        <v>100</v>
      </c>
      <c r="AA27" s="72">
        <f t="shared" si="2"/>
        <v>134666.66666666669</v>
      </c>
      <c r="AB27" s="73">
        <f t="shared" si="3"/>
        <v>218748</v>
      </c>
      <c r="AC27" s="74">
        <f t="shared" si="4"/>
        <v>53.333333333333343</v>
      </c>
      <c r="AD27" s="74">
        <f t="shared" si="5"/>
        <v>58.332799999999999</v>
      </c>
      <c r="AE27" s="75"/>
      <c r="AF27" s="42"/>
    </row>
    <row r="28" spans="1:34" ht="13.8" x14ac:dyDescent="0.25">
      <c r="A28" s="59"/>
      <c r="B28" s="61"/>
      <c r="C28" s="61"/>
      <c r="D28" s="61"/>
      <c r="E28" s="61"/>
      <c r="F28" s="76"/>
      <c r="G28" s="62" t="s">
        <v>52</v>
      </c>
      <c r="H28" s="63">
        <v>500</v>
      </c>
      <c r="I28" s="64" t="s">
        <v>53</v>
      </c>
      <c r="J28" s="65">
        <v>375000</v>
      </c>
      <c r="K28" s="66">
        <v>166.66666666666666</v>
      </c>
      <c r="L28" s="67">
        <v>125000</v>
      </c>
      <c r="M28" s="63">
        <v>100</v>
      </c>
      <c r="N28" s="67">
        <v>93748</v>
      </c>
      <c r="O28" s="68">
        <v>25</v>
      </c>
      <c r="P28" s="69">
        <v>23437</v>
      </c>
      <c r="Q28" s="68">
        <v>25</v>
      </c>
      <c r="R28" s="69">
        <v>23437</v>
      </c>
      <c r="S28" s="68">
        <v>25</v>
      </c>
      <c r="T28" s="69">
        <v>23437</v>
      </c>
      <c r="U28" s="68">
        <v>25</v>
      </c>
      <c r="V28" s="69">
        <v>23437</v>
      </c>
      <c r="W28" s="70">
        <f t="shared" si="0"/>
        <v>100</v>
      </c>
      <c r="X28" s="70">
        <f t="shared" si="0"/>
        <v>93748</v>
      </c>
      <c r="Y28" s="71">
        <f t="shared" si="1"/>
        <v>100</v>
      </c>
      <c r="Z28" s="71">
        <f t="shared" si="1"/>
        <v>100</v>
      </c>
      <c r="AA28" s="72">
        <f t="shared" si="2"/>
        <v>266.66666666666663</v>
      </c>
      <c r="AB28" s="73">
        <f t="shared" si="3"/>
        <v>218748</v>
      </c>
      <c r="AC28" s="74">
        <f t="shared" si="4"/>
        <v>53.333333333333321</v>
      </c>
      <c r="AD28" s="74">
        <f t="shared" si="5"/>
        <v>58.332799999999999</v>
      </c>
      <c r="AE28" s="75"/>
      <c r="AF28" s="42"/>
    </row>
    <row r="29" spans="1:34" ht="27.6" x14ac:dyDescent="0.25">
      <c r="A29" s="59"/>
      <c r="B29" s="61"/>
      <c r="C29" s="61"/>
      <c r="D29" s="61"/>
      <c r="E29" s="61"/>
      <c r="F29" s="76"/>
      <c r="G29" s="62" t="s">
        <v>54</v>
      </c>
      <c r="H29" s="63">
        <v>1980</v>
      </c>
      <c r="I29" s="64" t="s">
        <v>55</v>
      </c>
      <c r="J29" s="65">
        <v>375000</v>
      </c>
      <c r="K29" s="66">
        <v>660</v>
      </c>
      <c r="L29" s="67">
        <v>125000</v>
      </c>
      <c r="M29" s="63">
        <v>396</v>
      </c>
      <c r="N29" s="67">
        <v>93748</v>
      </c>
      <c r="O29" s="68">
        <v>99</v>
      </c>
      <c r="P29" s="69">
        <v>23437</v>
      </c>
      <c r="Q29" s="68">
        <v>99</v>
      </c>
      <c r="R29" s="69">
        <v>23437</v>
      </c>
      <c r="S29" s="68">
        <v>99</v>
      </c>
      <c r="T29" s="69">
        <v>23437</v>
      </c>
      <c r="U29" s="68">
        <v>99</v>
      </c>
      <c r="V29" s="69">
        <v>23437</v>
      </c>
      <c r="W29" s="70">
        <f t="shared" si="0"/>
        <v>396</v>
      </c>
      <c r="X29" s="70">
        <f t="shared" si="0"/>
        <v>93748</v>
      </c>
      <c r="Y29" s="71">
        <f t="shared" si="1"/>
        <v>100</v>
      </c>
      <c r="Z29" s="71">
        <f t="shared" si="1"/>
        <v>100</v>
      </c>
      <c r="AA29" s="72">
        <f t="shared" si="2"/>
        <v>1056</v>
      </c>
      <c r="AB29" s="73">
        <f t="shared" si="3"/>
        <v>218748</v>
      </c>
      <c r="AC29" s="74">
        <f t="shared" si="4"/>
        <v>53.333333333333336</v>
      </c>
      <c r="AD29" s="74">
        <f t="shared" si="5"/>
        <v>58.332799999999999</v>
      </c>
      <c r="AE29" s="75"/>
      <c r="AF29" s="42"/>
    </row>
    <row r="30" spans="1:34" ht="41.4" x14ac:dyDescent="0.25">
      <c r="A30" s="59"/>
      <c r="B30" s="61"/>
      <c r="C30" s="61"/>
      <c r="D30" s="61"/>
      <c r="E30" s="61"/>
      <c r="F30" s="76"/>
      <c r="G30" s="62" t="s">
        <v>56</v>
      </c>
      <c r="H30" s="63">
        <v>550</v>
      </c>
      <c r="I30" s="64" t="s">
        <v>57</v>
      </c>
      <c r="J30" s="65">
        <v>375000</v>
      </c>
      <c r="K30" s="66">
        <v>183.33333333333334</v>
      </c>
      <c r="L30" s="67">
        <v>125000</v>
      </c>
      <c r="M30" s="63">
        <v>110</v>
      </c>
      <c r="N30" s="67">
        <v>93748</v>
      </c>
      <c r="O30" s="68">
        <v>27.5</v>
      </c>
      <c r="P30" s="69">
        <v>23437</v>
      </c>
      <c r="Q30" s="68">
        <v>27.5</v>
      </c>
      <c r="R30" s="69">
        <v>23437</v>
      </c>
      <c r="S30" s="68">
        <v>27.5</v>
      </c>
      <c r="T30" s="69">
        <v>23437</v>
      </c>
      <c r="U30" s="68">
        <v>27.5</v>
      </c>
      <c r="V30" s="69">
        <v>23437</v>
      </c>
      <c r="W30" s="70">
        <f t="shared" si="0"/>
        <v>110</v>
      </c>
      <c r="X30" s="70">
        <f t="shared" si="0"/>
        <v>93748</v>
      </c>
      <c r="Y30" s="71">
        <f t="shared" si="1"/>
        <v>100</v>
      </c>
      <c r="Z30" s="71">
        <f t="shared" si="1"/>
        <v>100</v>
      </c>
      <c r="AA30" s="72">
        <f t="shared" si="2"/>
        <v>293.33333333333337</v>
      </c>
      <c r="AB30" s="73">
        <f t="shared" si="3"/>
        <v>218748</v>
      </c>
      <c r="AC30" s="74">
        <f t="shared" si="4"/>
        <v>53.333333333333343</v>
      </c>
      <c r="AD30" s="74">
        <f t="shared" si="5"/>
        <v>58.332799999999999</v>
      </c>
      <c r="AE30" s="75"/>
      <c r="AF30" s="42"/>
    </row>
    <row r="31" spans="1:34" ht="27.6" x14ac:dyDescent="0.25">
      <c r="A31" s="59"/>
      <c r="B31" s="61"/>
      <c r="C31" s="61"/>
      <c r="D31" s="61"/>
      <c r="E31" s="61"/>
      <c r="F31" s="76"/>
      <c r="G31" s="62" t="s">
        <v>58</v>
      </c>
      <c r="H31" s="63">
        <v>1360</v>
      </c>
      <c r="I31" s="64" t="s">
        <v>57</v>
      </c>
      <c r="J31" s="65">
        <v>375000</v>
      </c>
      <c r="K31" s="66">
        <v>453.33333333333331</v>
      </c>
      <c r="L31" s="67">
        <v>125000</v>
      </c>
      <c r="M31" s="63">
        <v>272</v>
      </c>
      <c r="N31" s="67">
        <v>93748</v>
      </c>
      <c r="O31" s="68">
        <v>68</v>
      </c>
      <c r="P31" s="69">
        <v>23437</v>
      </c>
      <c r="Q31" s="68">
        <v>68</v>
      </c>
      <c r="R31" s="69">
        <v>23437</v>
      </c>
      <c r="S31" s="68">
        <v>68</v>
      </c>
      <c r="T31" s="69">
        <v>23437</v>
      </c>
      <c r="U31" s="68">
        <v>68</v>
      </c>
      <c r="V31" s="69">
        <v>23437</v>
      </c>
      <c r="W31" s="70">
        <f t="shared" si="0"/>
        <v>272</v>
      </c>
      <c r="X31" s="70">
        <f t="shared" si="0"/>
        <v>93748</v>
      </c>
      <c r="Y31" s="71">
        <f t="shared" si="1"/>
        <v>100</v>
      </c>
      <c r="Z31" s="71">
        <f t="shared" si="1"/>
        <v>100</v>
      </c>
      <c r="AA31" s="72">
        <f t="shared" si="2"/>
        <v>725.33333333333326</v>
      </c>
      <c r="AB31" s="73">
        <f t="shared" si="3"/>
        <v>218748</v>
      </c>
      <c r="AC31" s="74">
        <f t="shared" si="4"/>
        <v>53.333333333333336</v>
      </c>
      <c r="AD31" s="74">
        <f t="shared" si="5"/>
        <v>58.332799999999999</v>
      </c>
      <c r="AE31" s="75"/>
      <c r="AF31" s="42"/>
    </row>
    <row r="32" spans="1:34" ht="27.6" x14ac:dyDescent="0.25">
      <c r="A32" s="59"/>
      <c r="B32" s="61"/>
      <c r="C32" s="61"/>
      <c r="D32" s="61"/>
      <c r="E32" s="61"/>
      <c r="F32" s="76"/>
      <c r="G32" s="62" t="s">
        <v>59</v>
      </c>
      <c r="H32" s="63">
        <v>5</v>
      </c>
      <c r="I32" s="64" t="s">
        <v>60</v>
      </c>
      <c r="J32" s="65">
        <v>375000</v>
      </c>
      <c r="K32" s="66">
        <v>1.6666666666666667</v>
      </c>
      <c r="L32" s="67">
        <v>125000</v>
      </c>
      <c r="M32" s="63">
        <v>1</v>
      </c>
      <c r="N32" s="67">
        <v>93748</v>
      </c>
      <c r="O32" s="78">
        <v>0.25</v>
      </c>
      <c r="P32" s="69">
        <v>23437</v>
      </c>
      <c r="Q32" s="78">
        <v>0.25</v>
      </c>
      <c r="R32" s="69">
        <v>23437</v>
      </c>
      <c r="S32" s="78">
        <v>0.25</v>
      </c>
      <c r="T32" s="69">
        <v>23437</v>
      </c>
      <c r="U32" s="78">
        <v>0.25</v>
      </c>
      <c r="V32" s="69">
        <v>23437</v>
      </c>
      <c r="W32" s="70">
        <f t="shared" si="0"/>
        <v>1</v>
      </c>
      <c r="X32" s="70">
        <f t="shared" si="0"/>
        <v>93748</v>
      </c>
      <c r="Y32" s="71">
        <f t="shared" si="1"/>
        <v>100</v>
      </c>
      <c r="Z32" s="71">
        <f t="shared" si="1"/>
        <v>100</v>
      </c>
      <c r="AA32" s="72">
        <f t="shared" si="2"/>
        <v>2.666666666666667</v>
      </c>
      <c r="AB32" s="73">
        <f t="shared" si="3"/>
        <v>218748</v>
      </c>
      <c r="AC32" s="74">
        <f t="shared" si="4"/>
        <v>53.333333333333343</v>
      </c>
      <c r="AD32" s="74">
        <f t="shared" si="5"/>
        <v>58.332799999999999</v>
      </c>
      <c r="AE32" s="75"/>
      <c r="AF32" s="42"/>
    </row>
    <row r="33" spans="1:32" ht="13.8" x14ac:dyDescent="0.25">
      <c r="A33" s="59"/>
      <c r="B33" s="61"/>
      <c r="C33" s="61"/>
      <c r="D33" s="61"/>
      <c r="E33" s="61"/>
      <c r="F33" s="76"/>
      <c r="G33" s="62" t="s">
        <v>61</v>
      </c>
      <c r="H33" s="63">
        <v>240</v>
      </c>
      <c r="I33" s="64" t="s">
        <v>62</v>
      </c>
      <c r="J33" s="65">
        <v>375000</v>
      </c>
      <c r="K33" s="66">
        <v>80</v>
      </c>
      <c r="L33" s="67">
        <v>125000</v>
      </c>
      <c r="M33" s="63">
        <v>48</v>
      </c>
      <c r="N33" s="67">
        <v>93748</v>
      </c>
      <c r="O33" s="68">
        <v>12</v>
      </c>
      <c r="P33" s="69">
        <v>23437</v>
      </c>
      <c r="Q33" s="68">
        <v>12</v>
      </c>
      <c r="R33" s="69">
        <v>23437</v>
      </c>
      <c r="S33" s="68">
        <v>12</v>
      </c>
      <c r="T33" s="69">
        <v>23437</v>
      </c>
      <c r="U33" s="68">
        <v>12</v>
      </c>
      <c r="V33" s="69">
        <v>23437</v>
      </c>
      <c r="W33" s="70">
        <f t="shared" si="0"/>
        <v>48</v>
      </c>
      <c r="X33" s="70">
        <f t="shared" si="0"/>
        <v>93748</v>
      </c>
      <c r="Y33" s="71">
        <f t="shared" si="1"/>
        <v>100</v>
      </c>
      <c r="Z33" s="71">
        <f t="shared" si="1"/>
        <v>100</v>
      </c>
      <c r="AA33" s="72">
        <f t="shared" si="2"/>
        <v>128</v>
      </c>
      <c r="AB33" s="73">
        <f t="shared" si="3"/>
        <v>218748</v>
      </c>
      <c r="AC33" s="74">
        <f t="shared" si="4"/>
        <v>53.333333333333336</v>
      </c>
      <c r="AD33" s="74">
        <f t="shared" si="5"/>
        <v>58.332799999999999</v>
      </c>
      <c r="AE33" s="75"/>
      <c r="AF33" s="42"/>
    </row>
    <row r="34" spans="1:32" ht="27.6" x14ac:dyDescent="0.25">
      <c r="A34" s="59"/>
      <c r="B34" s="61"/>
      <c r="C34" s="61"/>
      <c r="D34" s="61"/>
      <c r="E34" s="61"/>
      <c r="F34" s="76"/>
      <c r="G34" s="62" t="s">
        <v>63</v>
      </c>
      <c r="H34" s="63">
        <v>7500</v>
      </c>
      <c r="I34" s="64" t="s">
        <v>64</v>
      </c>
      <c r="J34" s="65">
        <v>375000</v>
      </c>
      <c r="K34" s="66">
        <v>2500</v>
      </c>
      <c r="L34" s="67">
        <v>125000</v>
      </c>
      <c r="M34" s="63">
        <v>1500</v>
      </c>
      <c r="N34" s="67">
        <v>93748</v>
      </c>
      <c r="O34" s="68">
        <v>375</v>
      </c>
      <c r="P34" s="69">
        <v>23437</v>
      </c>
      <c r="Q34" s="68">
        <v>375</v>
      </c>
      <c r="R34" s="69">
        <v>23437</v>
      </c>
      <c r="S34" s="68">
        <v>375</v>
      </c>
      <c r="T34" s="69">
        <v>23437</v>
      </c>
      <c r="U34" s="68">
        <v>375</v>
      </c>
      <c r="V34" s="69">
        <v>23437</v>
      </c>
      <c r="W34" s="70">
        <f t="shared" si="0"/>
        <v>1500</v>
      </c>
      <c r="X34" s="70">
        <f t="shared" si="0"/>
        <v>93748</v>
      </c>
      <c r="Y34" s="71">
        <f t="shared" si="1"/>
        <v>100</v>
      </c>
      <c r="Z34" s="71">
        <f t="shared" si="1"/>
        <v>100</v>
      </c>
      <c r="AA34" s="72">
        <f t="shared" si="2"/>
        <v>4000</v>
      </c>
      <c r="AB34" s="73">
        <f t="shared" si="3"/>
        <v>218748</v>
      </c>
      <c r="AC34" s="74">
        <f t="shared" si="4"/>
        <v>53.333333333333336</v>
      </c>
      <c r="AD34" s="74">
        <f t="shared" si="5"/>
        <v>58.332799999999999</v>
      </c>
      <c r="AE34" s="75"/>
      <c r="AF34" s="42"/>
    </row>
    <row r="35" spans="1:32" ht="27.6" x14ac:dyDescent="0.25">
      <c r="A35" s="59"/>
      <c r="B35" s="61"/>
      <c r="C35" s="61"/>
      <c r="D35" s="61"/>
      <c r="E35" s="61"/>
      <c r="F35" s="76"/>
      <c r="G35" s="62" t="s">
        <v>65</v>
      </c>
      <c r="H35" s="63">
        <v>5</v>
      </c>
      <c r="I35" s="64" t="s">
        <v>62</v>
      </c>
      <c r="J35" s="65">
        <v>375000</v>
      </c>
      <c r="K35" s="66">
        <v>1.6666666666666667</v>
      </c>
      <c r="L35" s="67">
        <v>125000</v>
      </c>
      <c r="M35" s="63">
        <v>1</v>
      </c>
      <c r="N35" s="67">
        <v>93748</v>
      </c>
      <c r="O35" s="78">
        <v>0.25</v>
      </c>
      <c r="P35" s="69">
        <v>23437</v>
      </c>
      <c r="Q35" s="78">
        <v>0.25</v>
      </c>
      <c r="R35" s="69">
        <v>23437</v>
      </c>
      <c r="S35" s="78">
        <v>0.25</v>
      </c>
      <c r="T35" s="69">
        <v>23437</v>
      </c>
      <c r="U35" s="78">
        <v>0.25</v>
      </c>
      <c r="V35" s="69">
        <v>23437</v>
      </c>
      <c r="W35" s="70">
        <f t="shared" si="0"/>
        <v>1</v>
      </c>
      <c r="X35" s="70">
        <f t="shared" si="0"/>
        <v>93748</v>
      </c>
      <c r="Y35" s="71">
        <f t="shared" si="1"/>
        <v>100</v>
      </c>
      <c r="Z35" s="71">
        <f t="shared" si="1"/>
        <v>100</v>
      </c>
      <c r="AA35" s="72">
        <f t="shared" si="2"/>
        <v>2.666666666666667</v>
      </c>
      <c r="AB35" s="73">
        <f t="shared" si="3"/>
        <v>218748</v>
      </c>
      <c r="AC35" s="74">
        <f t="shared" si="4"/>
        <v>53.333333333333343</v>
      </c>
      <c r="AD35" s="74">
        <f t="shared" si="5"/>
        <v>58.332799999999999</v>
      </c>
      <c r="AE35" s="75"/>
      <c r="AF35" s="42"/>
    </row>
    <row r="36" spans="1:32" ht="27.6" x14ac:dyDescent="0.25">
      <c r="A36" s="59"/>
      <c r="B36" s="61"/>
      <c r="C36" s="61"/>
      <c r="D36" s="61"/>
      <c r="E36" s="61"/>
      <c r="F36" s="62" t="s">
        <v>66</v>
      </c>
      <c r="G36" s="62" t="s">
        <v>67</v>
      </c>
      <c r="H36" s="63">
        <v>5</v>
      </c>
      <c r="I36" s="64" t="s">
        <v>68</v>
      </c>
      <c r="J36" s="65">
        <v>375000</v>
      </c>
      <c r="K36" s="66">
        <v>1.6666666666666667</v>
      </c>
      <c r="L36" s="67">
        <v>125000</v>
      </c>
      <c r="M36" s="63">
        <v>1</v>
      </c>
      <c r="N36" s="67">
        <v>93748</v>
      </c>
      <c r="O36" s="78">
        <v>0.25</v>
      </c>
      <c r="P36" s="69">
        <v>23437</v>
      </c>
      <c r="Q36" s="78">
        <v>0.25</v>
      </c>
      <c r="R36" s="69">
        <v>23437</v>
      </c>
      <c r="S36" s="78">
        <v>0.25</v>
      </c>
      <c r="T36" s="69">
        <v>23437</v>
      </c>
      <c r="U36" s="78">
        <v>0.25</v>
      </c>
      <c r="V36" s="69">
        <v>23437</v>
      </c>
      <c r="W36" s="70">
        <f t="shared" si="0"/>
        <v>1</v>
      </c>
      <c r="X36" s="70">
        <f t="shared" si="0"/>
        <v>93748</v>
      </c>
      <c r="Y36" s="71">
        <f t="shared" si="1"/>
        <v>100</v>
      </c>
      <c r="Z36" s="71">
        <f t="shared" si="1"/>
        <v>100</v>
      </c>
      <c r="AA36" s="72">
        <f t="shared" si="2"/>
        <v>2.666666666666667</v>
      </c>
      <c r="AB36" s="73">
        <f t="shared" si="3"/>
        <v>218748</v>
      </c>
      <c r="AC36" s="74">
        <f t="shared" si="4"/>
        <v>53.333333333333343</v>
      </c>
      <c r="AD36" s="74">
        <f t="shared" si="5"/>
        <v>58.332799999999999</v>
      </c>
      <c r="AE36" s="75"/>
      <c r="AF36" s="42"/>
    </row>
    <row r="37" spans="1:32" ht="27.6" x14ac:dyDescent="0.25">
      <c r="A37" s="59"/>
      <c r="B37" s="61"/>
      <c r="C37" s="61"/>
      <c r="D37" s="61"/>
      <c r="E37" s="61"/>
      <c r="F37" s="62" t="s">
        <v>69</v>
      </c>
      <c r="G37" s="62" t="s">
        <v>70</v>
      </c>
      <c r="H37" s="63">
        <v>5</v>
      </c>
      <c r="I37" s="64" t="s">
        <v>68</v>
      </c>
      <c r="J37" s="65">
        <v>375000</v>
      </c>
      <c r="K37" s="66">
        <v>1.6666666666666667</v>
      </c>
      <c r="L37" s="67">
        <v>125000</v>
      </c>
      <c r="M37" s="63">
        <v>1</v>
      </c>
      <c r="N37" s="67">
        <v>93748</v>
      </c>
      <c r="O37" s="78">
        <v>0.25</v>
      </c>
      <c r="P37" s="69">
        <v>23437</v>
      </c>
      <c r="Q37" s="78">
        <v>0.25</v>
      </c>
      <c r="R37" s="69">
        <v>23437</v>
      </c>
      <c r="S37" s="78">
        <v>0.25</v>
      </c>
      <c r="T37" s="69">
        <v>23437</v>
      </c>
      <c r="U37" s="78">
        <v>0.25</v>
      </c>
      <c r="V37" s="69">
        <v>23437</v>
      </c>
      <c r="W37" s="70">
        <f t="shared" si="0"/>
        <v>1</v>
      </c>
      <c r="X37" s="70">
        <f t="shared" si="0"/>
        <v>93748</v>
      </c>
      <c r="Y37" s="71">
        <f t="shared" si="1"/>
        <v>100</v>
      </c>
      <c r="Z37" s="71">
        <f t="shared" si="1"/>
        <v>100</v>
      </c>
      <c r="AA37" s="72">
        <f t="shared" si="2"/>
        <v>2.666666666666667</v>
      </c>
      <c r="AB37" s="73">
        <f t="shared" si="3"/>
        <v>218748</v>
      </c>
      <c r="AC37" s="74">
        <f t="shared" si="4"/>
        <v>53.333333333333343</v>
      </c>
      <c r="AD37" s="74">
        <f t="shared" si="5"/>
        <v>58.332799999999999</v>
      </c>
      <c r="AE37" s="75"/>
      <c r="AF37" s="42"/>
    </row>
    <row r="38" spans="1:32" x14ac:dyDescent="0.25">
      <c r="A38" s="79" t="s">
        <v>71</v>
      </c>
      <c r="B38" s="80"/>
      <c r="C38" s="80"/>
      <c r="D38" s="80"/>
      <c r="E38" s="80"/>
      <c r="F38" s="80"/>
      <c r="G38" s="81"/>
      <c r="H38" s="82">
        <f>AVERAGE(H18:H37)</f>
        <v>13269.5</v>
      </c>
      <c r="I38" s="83"/>
      <c r="J38" s="82">
        <f>SUM(J18:J37)</f>
        <v>7500000</v>
      </c>
      <c r="K38" s="84">
        <f>SUM(K18:K37)</f>
        <v>88463.333333333358</v>
      </c>
      <c r="L38" s="82">
        <f>AVERAGE(L18:L37)</f>
        <v>125000</v>
      </c>
      <c r="M38" s="84">
        <f>AVERAGE(M18:M37)</f>
        <v>2653.85</v>
      </c>
      <c r="N38" s="84">
        <f>SUM(N18:N37)</f>
        <v>1874960</v>
      </c>
      <c r="O38" s="82">
        <f>AVERAGE(O18:O37)</f>
        <v>663.46249999999998</v>
      </c>
      <c r="P38" s="84">
        <f>SUM(P18:P37)</f>
        <v>468740</v>
      </c>
      <c r="Q38" s="82">
        <f>AVERAGE(Q18:Q37)</f>
        <v>663.46249999999998</v>
      </c>
      <c r="R38" s="84">
        <f>SUM(R18:R37)</f>
        <v>468740</v>
      </c>
      <c r="S38" s="82">
        <f>AVERAGE(S18:S37)</f>
        <v>663.46249999999998</v>
      </c>
      <c r="T38" s="84">
        <f>SUM(T18:T37)</f>
        <v>468740</v>
      </c>
      <c r="U38" s="82">
        <f>AVERAGE(U18:U37)</f>
        <v>663.46249999999998</v>
      </c>
      <c r="V38" s="84">
        <f>SUM(V18:V37)</f>
        <v>468740</v>
      </c>
      <c r="W38" s="82">
        <f>AVERAGE(W18:W37)</f>
        <v>2653.85</v>
      </c>
      <c r="X38" s="84">
        <f>SUM(X18:X37)</f>
        <v>1874960</v>
      </c>
      <c r="Y38" s="85" t="s">
        <v>31</v>
      </c>
      <c r="Z38" s="85" t="s">
        <v>31</v>
      </c>
      <c r="AA38" s="82">
        <f>AVERAGE(AA18:AA37)</f>
        <v>7077.0166666666655</v>
      </c>
      <c r="AB38" s="84">
        <f>SUM(AB18:AB37)</f>
        <v>4374960</v>
      </c>
      <c r="AC38" s="86">
        <f>AVERAGE(AC18:AC37)</f>
        <v>53.347319347319363</v>
      </c>
      <c r="AD38" s="86">
        <f>AVERAGE(AD18:AD37)</f>
        <v>58.332799999999999</v>
      </c>
      <c r="AE38" s="87"/>
      <c r="AF38" s="42"/>
    </row>
    <row r="39" spans="1:32" x14ac:dyDescent="0.25">
      <c r="A39" s="88"/>
      <c r="B39" s="89"/>
      <c r="C39" s="89"/>
      <c r="D39" s="89"/>
      <c r="E39" s="89"/>
      <c r="F39" s="89"/>
      <c r="G39" s="89"/>
      <c r="H39" s="90">
        <f>H38</f>
        <v>13269.5</v>
      </c>
      <c r="I39" s="83"/>
      <c r="J39" s="90">
        <f>J38</f>
        <v>7500000</v>
      </c>
      <c r="K39" s="91">
        <f>K38/H38*100</f>
        <v>666.66666666666686</v>
      </c>
      <c r="L39" s="90">
        <f>L38</f>
        <v>125000</v>
      </c>
      <c r="M39" s="91">
        <f>M38/H38*100</f>
        <v>19.999623196051093</v>
      </c>
      <c r="N39" s="91">
        <f>N38</f>
        <v>1874960</v>
      </c>
      <c r="O39" s="90">
        <f>O38/$M$38*100</f>
        <v>25</v>
      </c>
      <c r="P39" s="91">
        <f>P38/$N$38*100</f>
        <v>25</v>
      </c>
      <c r="Q39" s="90">
        <f>Q38/$M$38*100</f>
        <v>25</v>
      </c>
      <c r="R39" s="91">
        <f>R38/$N$38*100</f>
        <v>25</v>
      </c>
      <c r="S39" s="90">
        <f>S38/$M$38*100</f>
        <v>25</v>
      </c>
      <c r="T39" s="91">
        <f>T38/$N$38*100</f>
        <v>25</v>
      </c>
      <c r="U39" s="90">
        <f>U38/$M$38*100</f>
        <v>25</v>
      </c>
      <c r="V39" s="91">
        <f>V38/$N$38*100</f>
        <v>25</v>
      </c>
      <c r="W39" s="90">
        <f>W38/M38*100</f>
        <v>100</v>
      </c>
      <c r="X39" s="90">
        <f>X38/N38*100</f>
        <v>100</v>
      </c>
      <c r="Y39" s="85"/>
      <c r="Z39" s="85"/>
      <c r="AA39" s="92">
        <f>AA38/H38*100</f>
        <v>53.332956529384425</v>
      </c>
      <c r="AB39" s="92">
        <f>AB38/J38*100</f>
        <v>58.332799999999999</v>
      </c>
      <c r="AC39" s="93">
        <f>AA39/H39*100</f>
        <v>0.40192137254142529</v>
      </c>
      <c r="AD39" s="93">
        <f>AB39/J39*100</f>
        <v>7.7777066666666664E-4</v>
      </c>
      <c r="AE39" s="87"/>
      <c r="AF39" s="42"/>
    </row>
    <row r="40" spans="1:32" x14ac:dyDescent="0.25">
      <c r="A40" s="88"/>
      <c r="B40" s="89"/>
      <c r="C40" s="89"/>
      <c r="D40" s="89"/>
      <c r="E40" s="89"/>
      <c r="F40" s="89"/>
      <c r="G40" s="89"/>
      <c r="H40" s="94"/>
      <c r="I40" s="83"/>
      <c r="J40" s="94"/>
      <c r="K40" s="94"/>
      <c r="L40" s="94"/>
      <c r="M40" s="90"/>
      <c r="N40" s="90"/>
      <c r="O40" s="90">
        <f>O39</f>
        <v>25</v>
      </c>
      <c r="P40" s="90">
        <f>P38</f>
        <v>468740</v>
      </c>
      <c r="Q40" s="90">
        <f>Q39</f>
        <v>25</v>
      </c>
      <c r="R40" s="90">
        <f>R38</f>
        <v>468740</v>
      </c>
      <c r="S40" s="90">
        <f>S39</f>
        <v>25</v>
      </c>
      <c r="T40" s="90">
        <f>T38</f>
        <v>468740</v>
      </c>
      <c r="U40" s="90">
        <f>U39</f>
        <v>25</v>
      </c>
      <c r="V40" s="90">
        <f>V38</f>
        <v>468740</v>
      </c>
      <c r="W40" s="90">
        <f>O40+Q40+S40+U40</f>
        <v>100</v>
      </c>
      <c r="X40" s="91">
        <f>P40+R40+T40+V40</f>
        <v>1874960</v>
      </c>
      <c r="Y40" s="85">
        <f>AVERAGE(Y18:Y37)</f>
        <v>100</v>
      </c>
      <c r="Z40" s="85">
        <f>AVERAGE(Z18:Z37)</f>
        <v>100</v>
      </c>
      <c r="AA40" s="95" t="s">
        <v>31</v>
      </c>
      <c r="AB40" s="96" t="s">
        <v>31</v>
      </c>
      <c r="AC40" s="97">
        <f>AC38</f>
        <v>53.347319347319363</v>
      </c>
      <c r="AD40" s="97">
        <f>AD38</f>
        <v>58.332799999999999</v>
      </c>
      <c r="AE40" s="87"/>
      <c r="AF40" s="42"/>
    </row>
    <row r="41" spans="1:32" ht="27.6" x14ac:dyDescent="0.25">
      <c r="A41" s="98" t="s">
        <v>72</v>
      </c>
      <c r="B41" s="99"/>
      <c r="C41" s="99"/>
      <c r="D41" s="99"/>
      <c r="E41" s="99"/>
      <c r="F41" s="99"/>
      <c r="G41" s="99"/>
      <c r="H41" s="89"/>
      <c r="I41" s="100"/>
      <c r="J41" s="101"/>
      <c r="K41" s="101"/>
      <c r="L41" s="101"/>
      <c r="M41" s="101"/>
      <c r="N41" s="101"/>
      <c r="O41" s="102"/>
      <c r="P41" s="102"/>
      <c r="Q41" s="103"/>
      <c r="R41" s="103"/>
      <c r="S41" s="103"/>
      <c r="T41" s="103"/>
      <c r="U41" s="103"/>
      <c r="V41" s="103"/>
      <c r="W41" s="104" t="s">
        <v>31</v>
      </c>
      <c r="X41" s="104" t="s">
        <v>31</v>
      </c>
      <c r="Y41" s="105" t="str">
        <f>IF(Y38&lt;=50,"Sangat Rendah",IF(Y38&lt;=65,"Rendah",IF(Y38&lt;=75,"Sedang",IF(Y38&lt;=90,"Tinggi","Sangat Tinggi"))))</f>
        <v>Sangat Tinggi</v>
      </c>
      <c r="Z41" s="105" t="str">
        <f>IF(Z38&lt;=50,"Sangat Rendah",IF(Z38&lt;=65,"Rendah",IF(Z38&lt;=75,"Sedang",IF(Z38&lt;=90,"Tinggi","Sangat Tinggi"))))</f>
        <v>Sangat Tinggi</v>
      </c>
      <c r="AA41" s="106"/>
      <c r="AB41" s="107"/>
      <c r="AC41" s="105" t="str">
        <f>IF(AC38&lt;=50,"Sangat Rendah",IF(AC38&lt;=65,"Rendah",IF(AC38&lt;=75,"Sedang",IF(AC38&lt;=90,"Tinggi","Sangat Tinggi"))))</f>
        <v>Rendah</v>
      </c>
      <c r="AD41" s="105" t="str">
        <f>IF(AD38&lt;=50,"Sangat Rendah",IF(AD38&lt;=65,"Rendah",IF(AD38&lt;=75,"Sedang",IF(AD38&lt;=90,"Tinggi","Sangat Tinggi"))))</f>
        <v>Rendah</v>
      </c>
      <c r="AE41" s="87"/>
      <c r="AF41" s="42"/>
    </row>
    <row r="42" spans="1:32" ht="33.75" customHeight="1" x14ac:dyDescent="0.25">
      <c r="A42" s="108"/>
      <c r="B42" s="109"/>
      <c r="C42" s="109"/>
      <c r="D42" s="109"/>
      <c r="E42" s="109"/>
      <c r="F42" s="46" t="s">
        <v>73</v>
      </c>
      <c r="G42" s="46" t="s">
        <v>74</v>
      </c>
      <c r="H42" s="47">
        <v>500</v>
      </c>
      <c r="I42" s="48" t="s">
        <v>35</v>
      </c>
      <c r="J42" s="49">
        <f>SUM(J43:J44)</f>
        <v>821500</v>
      </c>
      <c r="K42" s="50">
        <v>100</v>
      </c>
      <c r="L42" s="49">
        <f>SUM(L43:L44)</f>
        <v>164300</v>
      </c>
      <c r="M42" s="47">
        <v>100</v>
      </c>
      <c r="N42" s="49">
        <f>SUM(N43:N44)</f>
        <v>164300</v>
      </c>
      <c r="O42" s="51"/>
      <c r="P42" s="52">
        <f>SUM(P43:P44)</f>
        <v>18000</v>
      </c>
      <c r="Q42" s="51"/>
      <c r="R42" s="52">
        <f>SUM(R43:R44)</f>
        <v>17900</v>
      </c>
      <c r="S42" s="51"/>
      <c r="T42" s="52">
        <f>SUM(T43:T44)</f>
        <v>17000</v>
      </c>
      <c r="U42" s="51"/>
      <c r="V42" s="52">
        <f>SUM(V43:V44)</f>
        <v>111400</v>
      </c>
      <c r="W42" s="53" t="s">
        <v>31</v>
      </c>
      <c r="X42" s="49">
        <f>SUM(X43:X44)</f>
        <v>164300</v>
      </c>
      <c r="Y42" s="54" t="s">
        <v>31</v>
      </c>
      <c r="Z42" s="54"/>
      <c r="AA42" s="55"/>
      <c r="AB42" s="49">
        <f>SUM(AB43:AB44)</f>
        <v>328600</v>
      </c>
      <c r="AC42" s="56"/>
      <c r="AD42" s="56"/>
      <c r="AE42" s="110" t="s">
        <v>39</v>
      </c>
      <c r="AF42" s="45"/>
    </row>
    <row r="43" spans="1:32" ht="30" customHeight="1" x14ac:dyDescent="0.25">
      <c r="A43" s="108"/>
      <c r="B43" s="109"/>
      <c r="C43" s="109"/>
      <c r="D43" s="109"/>
      <c r="E43" s="109"/>
      <c r="F43" s="62" t="s">
        <v>75</v>
      </c>
      <c r="G43" s="62" t="s">
        <v>76</v>
      </c>
      <c r="H43" s="63">
        <v>25</v>
      </c>
      <c r="I43" s="64" t="s">
        <v>47</v>
      </c>
      <c r="J43" s="111">
        <f>69900*5</f>
        <v>349500</v>
      </c>
      <c r="K43" s="63">
        <v>5</v>
      </c>
      <c r="L43" s="111">
        <v>69900</v>
      </c>
      <c r="M43" s="63">
        <v>5</v>
      </c>
      <c r="N43" s="111">
        <v>69900</v>
      </c>
      <c r="O43" s="68">
        <v>1</v>
      </c>
      <c r="P43" s="69">
        <v>18000</v>
      </c>
      <c r="Q43" s="68">
        <v>2</v>
      </c>
      <c r="R43" s="69">
        <v>17900</v>
      </c>
      <c r="S43" s="68">
        <v>1</v>
      </c>
      <c r="T43" s="69">
        <v>17000</v>
      </c>
      <c r="U43" s="68">
        <v>1</v>
      </c>
      <c r="V43" s="69">
        <v>17000</v>
      </c>
      <c r="W43" s="70">
        <f>O43+Q43+S43+U43</f>
        <v>5</v>
      </c>
      <c r="X43" s="70">
        <f>P43+R43+T43+V43</f>
        <v>69900</v>
      </c>
      <c r="Y43" s="71">
        <f>W43/M43*100</f>
        <v>100</v>
      </c>
      <c r="Z43" s="71">
        <f>X43/N43*100</f>
        <v>100</v>
      </c>
      <c r="AA43" s="72">
        <f>+K43+W43</f>
        <v>10</v>
      </c>
      <c r="AB43" s="73">
        <f>L43+X43</f>
        <v>139800</v>
      </c>
      <c r="AC43" s="74">
        <f>+AA43/H43*100</f>
        <v>40</v>
      </c>
      <c r="AD43" s="74">
        <f>+AB43/J43*100</f>
        <v>40</v>
      </c>
      <c r="AE43" s="112"/>
      <c r="AF43" s="42"/>
    </row>
    <row r="44" spans="1:32" ht="41.4" x14ac:dyDescent="0.25">
      <c r="A44" s="108"/>
      <c r="B44" s="109"/>
      <c r="C44" s="109"/>
      <c r="D44" s="109"/>
      <c r="E44" s="109"/>
      <c r="F44" s="76" t="s">
        <v>77</v>
      </c>
      <c r="G44" s="62" t="s">
        <v>78</v>
      </c>
      <c r="H44" s="63">
        <f>45*5</f>
        <v>225</v>
      </c>
      <c r="I44" s="64" t="s">
        <v>47</v>
      </c>
      <c r="J44" s="65">
        <f>94400*5</f>
        <v>472000</v>
      </c>
      <c r="K44" s="63">
        <v>45</v>
      </c>
      <c r="L44" s="65">
        <v>94400</v>
      </c>
      <c r="M44" s="63">
        <v>45</v>
      </c>
      <c r="N44" s="65">
        <v>94400</v>
      </c>
      <c r="O44" s="68">
        <v>0</v>
      </c>
      <c r="P44" s="69">
        <v>0</v>
      </c>
      <c r="Q44" s="68">
        <v>0</v>
      </c>
      <c r="R44" s="69">
        <v>0</v>
      </c>
      <c r="S44" s="68">
        <v>0</v>
      </c>
      <c r="T44" s="69">
        <f>P44</f>
        <v>0</v>
      </c>
      <c r="U44" s="68">
        <v>45</v>
      </c>
      <c r="V44" s="69">
        <f>N44</f>
        <v>94400</v>
      </c>
      <c r="W44" s="70">
        <f>O44+Q44+S44+U44</f>
        <v>45</v>
      </c>
      <c r="X44" s="70">
        <f>P44+R44+T44+V44</f>
        <v>94400</v>
      </c>
      <c r="Y44" s="71">
        <f>W44/M44*100</f>
        <v>100</v>
      </c>
      <c r="Z44" s="71">
        <f>X44/N44*100</f>
        <v>100</v>
      </c>
      <c r="AA44" s="72">
        <f>+K44+W44</f>
        <v>90</v>
      </c>
      <c r="AB44" s="73">
        <f>L44+X44</f>
        <v>188800</v>
      </c>
      <c r="AC44" s="74">
        <f>+AA44/H44*100</f>
        <v>40</v>
      </c>
      <c r="AD44" s="74">
        <f>+AB44/J44*100</f>
        <v>40</v>
      </c>
      <c r="AE44" s="113"/>
      <c r="AF44" s="42"/>
    </row>
    <row r="45" spans="1:32" x14ac:dyDescent="0.25">
      <c r="A45" s="79" t="s">
        <v>71</v>
      </c>
      <c r="B45" s="80"/>
      <c r="C45" s="80"/>
      <c r="D45" s="80"/>
      <c r="E45" s="80"/>
      <c r="F45" s="80"/>
      <c r="G45" s="81"/>
      <c r="H45" s="82">
        <f>AVERAGE(H43:H44)</f>
        <v>125</v>
      </c>
      <c r="I45" s="94"/>
      <c r="J45" s="84">
        <f>SUM(J43:J44)</f>
        <v>821500</v>
      </c>
      <c r="K45" s="82">
        <f>AVERAGE(K43:K44)</f>
        <v>25</v>
      </c>
      <c r="L45" s="84">
        <f>SUM(L43:L44)</f>
        <v>164300</v>
      </c>
      <c r="M45" s="82">
        <f>AVERAGE(M43:M44)</f>
        <v>25</v>
      </c>
      <c r="N45" s="84">
        <f>SUM(N43:N44)</f>
        <v>164300</v>
      </c>
      <c r="O45" s="82">
        <f>AVERAGE(O43:O44)</f>
        <v>0.5</v>
      </c>
      <c r="P45" s="84">
        <f>SUM(P43:P44)</f>
        <v>18000</v>
      </c>
      <c r="Q45" s="82">
        <f>AVERAGE(Q43:Q44)</f>
        <v>1</v>
      </c>
      <c r="R45" s="84">
        <f>SUM(R43:R44)</f>
        <v>17900</v>
      </c>
      <c r="S45" s="82">
        <f>AVERAGE(S43:S44)</f>
        <v>0.5</v>
      </c>
      <c r="T45" s="84">
        <f>SUM(T43:T44)</f>
        <v>17000</v>
      </c>
      <c r="U45" s="82">
        <f>AVERAGE(U43:U44)</f>
        <v>23</v>
      </c>
      <c r="V45" s="84">
        <f>SUM(V43:V44)</f>
        <v>111400</v>
      </c>
      <c r="W45" s="82">
        <f>AVERAGE(W43:W44)</f>
        <v>25</v>
      </c>
      <c r="X45" s="84">
        <f>SUM(X43:X44)</f>
        <v>164300</v>
      </c>
      <c r="Y45" s="85" t="s">
        <v>31</v>
      </c>
      <c r="Z45" s="85" t="s">
        <v>31</v>
      </c>
      <c r="AA45" s="82">
        <f>AVERAGE(AA43:AA44)</f>
        <v>50</v>
      </c>
      <c r="AB45" s="82">
        <f>AVERAGE(AB43:AB44)</f>
        <v>164300</v>
      </c>
      <c r="AC45" s="86">
        <f>AVERAGE(AC43:AC44)</f>
        <v>40</v>
      </c>
      <c r="AD45" s="86">
        <f>AVERAGE(AD43:AD44)</f>
        <v>40</v>
      </c>
      <c r="AE45" s="87"/>
      <c r="AF45" s="42"/>
    </row>
    <row r="46" spans="1:32" x14ac:dyDescent="0.25">
      <c r="A46" s="88"/>
      <c r="B46" s="89"/>
      <c r="C46" s="89"/>
      <c r="D46" s="89"/>
      <c r="E46" s="89"/>
      <c r="F46" s="89"/>
      <c r="G46" s="89"/>
      <c r="H46" s="90">
        <f>H45</f>
        <v>125</v>
      </c>
      <c r="I46" s="94"/>
      <c r="J46" s="90">
        <f>J45</f>
        <v>821500</v>
      </c>
      <c r="K46" s="91">
        <f>K45/H45*100</f>
        <v>20</v>
      </c>
      <c r="L46" s="90">
        <f>L45</f>
        <v>164300</v>
      </c>
      <c r="M46" s="91">
        <f>M45/H45*100</f>
        <v>20</v>
      </c>
      <c r="N46" s="91">
        <f>N45</f>
        <v>164300</v>
      </c>
      <c r="O46" s="90">
        <f>O45/$M$38*100</f>
        <v>1.8840552404996515E-2</v>
      </c>
      <c r="P46" s="91">
        <f>P45/$N$38*100</f>
        <v>0.9600204804369159</v>
      </c>
      <c r="Q46" s="90">
        <f>Q45/$M$38*100</f>
        <v>3.7681104809993031E-2</v>
      </c>
      <c r="R46" s="91">
        <f>R45/$N$38*100</f>
        <v>0.95468703332337768</v>
      </c>
      <c r="S46" s="90">
        <f>S45/$M$38*100</f>
        <v>1.8840552404996515E-2</v>
      </c>
      <c r="T46" s="91">
        <f>T45/$N$38*100</f>
        <v>0.90668600930153176</v>
      </c>
      <c r="U46" s="90">
        <f>U45/$M$38*100</f>
        <v>0.86666541062983971</v>
      </c>
      <c r="V46" s="91">
        <f>V45/$N$38*100</f>
        <v>5.9414600844818022</v>
      </c>
      <c r="W46" s="90">
        <f>W45/M45*100</f>
        <v>100</v>
      </c>
      <c r="X46" s="90">
        <f>X45/N45*100</f>
        <v>100</v>
      </c>
      <c r="Y46" s="85"/>
      <c r="Z46" s="85"/>
      <c r="AA46" s="92">
        <f>AA45/H45*100</f>
        <v>40</v>
      </c>
      <c r="AB46" s="92">
        <f>AB45/J45*100</f>
        <v>20</v>
      </c>
      <c r="AC46" s="93">
        <f>AA46/H46*100</f>
        <v>32</v>
      </c>
      <c r="AD46" s="93">
        <f>AB46/J46*100</f>
        <v>2.4345709068776629E-3</v>
      </c>
      <c r="AE46" s="87"/>
      <c r="AF46" s="42"/>
    </row>
    <row r="47" spans="1:32" x14ac:dyDescent="0.25">
      <c r="A47" s="88"/>
      <c r="B47" s="89"/>
      <c r="C47" s="89"/>
      <c r="D47" s="89"/>
      <c r="E47" s="89"/>
      <c r="F47" s="89"/>
      <c r="G47" s="89"/>
      <c r="H47" s="94"/>
      <c r="I47" s="94"/>
      <c r="J47" s="94"/>
      <c r="K47" s="94"/>
      <c r="L47" s="94"/>
      <c r="M47" s="90"/>
      <c r="N47" s="90"/>
      <c r="O47" s="90">
        <f>O46</f>
        <v>1.8840552404996515E-2</v>
      </c>
      <c r="P47" s="90">
        <f>P45</f>
        <v>18000</v>
      </c>
      <c r="Q47" s="90">
        <f>Q46</f>
        <v>3.7681104809993031E-2</v>
      </c>
      <c r="R47" s="90">
        <f>R45</f>
        <v>17900</v>
      </c>
      <c r="S47" s="90">
        <f>S46</f>
        <v>1.8840552404996515E-2</v>
      </c>
      <c r="T47" s="90">
        <f>T45</f>
        <v>17000</v>
      </c>
      <c r="U47" s="90">
        <f>U46</f>
        <v>0.86666541062983971</v>
      </c>
      <c r="V47" s="90">
        <f>V45</f>
        <v>111400</v>
      </c>
      <c r="W47" s="90">
        <f>O47+Q47+S47+U47</f>
        <v>0.94202762024982578</v>
      </c>
      <c r="X47" s="91">
        <f>P47+R47+T47+V47</f>
        <v>164300</v>
      </c>
      <c r="Y47" s="85">
        <f>AVERAGE(Y43:Y44)</f>
        <v>100</v>
      </c>
      <c r="Z47" s="85">
        <f>AVERAGE(Z43:Z44)</f>
        <v>100</v>
      </c>
      <c r="AA47" s="95" t="s">
        <v>31</v>
      </c>
      <c r="AB47" s="96" t="s">
        <v>31</v>
      </c>
      <c r="AC47" s="85">
        <f>AVERAGE(AC43:AC44)</f>
        <v>40</v>
      </c>
      <c r="AD47" s="85">
        <f>AVERAGE(AD43:AD44)</f>
        <v>40</v>
      </c>
      <c r="AE47" s="87"/>
      <c r="AF47" s="42"/>
    </row>
    <row r="48" spans="1:32" s="1" customFormat="1" x14ac:dyDescent="0.25">
      <c r="A48" s="114" t="s">
        <v>79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6">
        <f>(Y47+Y40)/2</f>
        <v>100</v>
      </c>
      <c r="Z48" s="116">
        <f>(Z47+Z40)/2</f>
        <v>100</v>
      </c>
      <c r="AA48" s="117"/>
      <c r="AB48" s="118"/>
      <c r="AC48" s="116">
        <f>(AC47+AC40)/2</f>
        <v>46.673659673659685</v>
      </c>
      <c r="AD48" s="116">
        <f>(AD47+AD40)/2</f>
        <v>49.166399999999996</v>
      </c>
      <c r="AE48" s="119"/>
      <c r="AF48" s="120"/>
    </row>
    <row r="49" spans="1:32" s="1" customFormat="1" ht="27.6" x14ac:dyDescent="0.25">
      <c r="A49" s="121" t="s">
        <v>80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05" t="str">
        <f>IF(Y48&lt;=50,"Sangat Rendah",IF(Y48&lt;=65,"Rendah",IF(Y48&lt;=75,"Sedang",IF(Y48&lt;=90,"Tinggi","Sangat Tinggi"))))</f>
        <v>Sangat Tinggi</v>
      </c>
      <c r="Z49" s="105" t="str">
        <f>IF(Z48&lt;=50,"Sangat Rendah",IF(Z48&lt;=65,"Rendah",IF(Z48&lt;=75,"Sedang",IF(Z48&lt;=90,"Tinggi","Sangat Tinggi"))))</f>
        <v>Sangat Tinggi</v>
      </c>
      <c r="AA49" s="117"/>
      <c r="AB49" s="118"/>
      <c r="AC49" s="105" t="str">
        <f>IF(AC48&lt;=50,"Sangat Rendah",IF(AC48&lt;=65,"Rendah",IF(AC48&lt;=75,"Sedang",IF(AC48&lt;=90,"Tinggi","Sangat Tinggi"))))</f>
        <v>Sangat Rendah</v>
      </c>
      <c r="AD49" s="105" t="str">
        <f>IF(AD48&lt;=50,"Sangat Rendah",IF(AD48&lt;=65,"Rendah",IF(AD48&lt;=75,"Sedang",IF(AD48&lt;=90,"Tinggi","Sangat Tinggi"))))</f>
        <v>Sangat Rendah</v>
      </c>
      <c r="AE49" s="119"/>
      <c r="AF49" s="120"/>
    </row>
    <row r="50" spans="1:32" x14ac:dyDescent="0.25">
      <c r="A50" s="123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24"/>
      <c r="P50" s="125"/>
      <c r="Q50" s="124"/>
      <c r="R50" s="124"/>
      <c r="S50" s="124"/>
      <c r="T50" s="124"/>
      <c r="U50" s="124"/>
      <c r="V50" s="124"/>
      <c r="W50" s="100"/>
      <c r="X50" s="100"/>
      <c r="Y50" s="126"/>
      <c r="Z50" s="126"/>
      <c r="AA50" s="127"/>
      <c r="AB50" s="89"/>
      <c r="AC50" s="128"/>
      <c r="AD50" s="128"/>
      <c r="AE50" s="129"/>
      <c r="AF50" s="42"/>
    </row>
    <row r="51" spans="1:32" x14ac:dyDescent="0.25">
      <c r="A51" s="130" t="s">
        <v>81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42"/>
    </row>
    <row r="52" spans="1:32" x14ac:dyDescent="0.25">
      <c r="A52" s="130" t="s">
        <v>82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2"/>
      <c r="AF52" s="42"/>
    </row>
    <row r="53" spans="1:32" x14ac:dyDescent="0.25">
      <c r="A53" s="130" t="s">
        <v>83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2"/>
      <c r="AF53" s="42"/>
    </row>
    <row r="54" spans="1:32" x14ac:dyDescent="0.25">
      <c r="A54" s="130" t="s">
        <v>84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2"/>
      <c r="AF54" s="42"/>
    </row>
    <row r="55" spans="1:32" x14ac:dyDescent="0.25">
      <c r="A55" s="133"/>
    </row>
    <row r="56" spans="1:32" x14ac:dyDescent="0.25">
      <c r="A56" s="134" t="s">
        <v>85</v>
      </c>
      <c r="B56" s="134"/>
      <c r="C56" s="134"/>
      <c r="D56" s="134"/>
      <c r="E56" s="134"/>
      <c r="F56" s="134"/>
      <c r="G56" s="134"/>
      <c r="H56" s="134"/>
      <c r="I56" s="135"/>
      <c r="J56" s="135"/>
      <c r="K56" s="135"/>
      <c r="L56" s="135"/>
      <c r="M56" s="135"/>
      <c r="N56" s="135"/>
      <c r="O56" s="136"/>
      <c r="P56" s="137" t="s">
        <v>86</v>
      </c>
      <c r="Q56" s="137"/>
      <c r="R56" s="137"/>
      <c r="S56" s="137"/>
      <c r="T56" s="137"/>
      <c r="U56" s="137"/>
      <c r="W56" s="138"/>
      <c r="X56" s="139"/>
      <c r="Y56" s="140" t="s">
        <v>86</v>
      </c>
      <c r="Z56" s="140"/>
      <c r="AA56" s="140"/>
      <c r="AB56" s="140"/>
    </row>
    <row r="57" spans="1:32" x14ac:dyDescent="0.25">
      <c r="A57" s="134" t="s">
        <v>87</v>
      </c>
      <c r="B57" s="134"/>
      <c r="C57" s="134"/>
      <c r="D57" s="134"/>
      <c r="E57" s="134"/>
      <c r="F57" s="134"/>
      <c r="G57" s="134"/>
      <c r="H57" s="134"/>
      <c r="I57" s="141"/>
      <c r="J57" s="141"/>
      <c r="K57" s="141"/>
      <c r="L57" s="141"/>
      <c r="M57" s="141"/>
      <c r="N57" s="141"/>
      <c r="O57" s="142"/>
      <c r="P57" s="143"/>
      <c r="Q57" s="144"/>
      <c r="R57" s="145"/>
      <c r="S57" s="145"/>
      <c r="W57" s="138"/>
      <c r="X57" s="139"/>
      <c r="Y57" s="138"/>
      <c r="Z57" s="146"/>
      <c r="AA57" s="147"/>
      <c r="AB57" s="148"/>
    </row>
    <row r="58" spans="1:32" x14ac:dyDescent="0.25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49"/>
      <c r="Q58" s="150" t="s">
        <v>88</v>
      </c>
      <c r="R58" s="150"/>
      <c r="S58" s="150"/>
      <c r="T58" s="150"/>
      <c r="W58" s="138"/>
      <c r="X58" s="139"/>
      <c r="AA58" s="147" t="s">
        <v>89</v>
      </c>
      <c r="AB58" s="151"/>
      <c r="AC58" s="151"/>
      <c r="AD58" s="151"/>
      <c r="AE58" s="151"/>
      <c r="AF58" s="151"/>
    </row>
    <row r="59" spans="1:32" x14ac:dyDescent="0.25">
      <c r="A59" s="134"/>
      <c r="B59" s="134"/>
      <c r="C59" s="134"/>
      <c r="D59" s="134"/>
      <c r="E59" s="134"/>
      <c r="F59" s="134"/>
      <c r="G59" s="134"/>
      <c r="H59" s="134"/>
      <c r="I59" s="135"/>
      <c r="J59" s="135"/>
      <c r="K59" s="135"/>
      <c r="L59" s="135"/>
      <c r="M59" s="135"/>
      <c r="N59" s="135"/>
      <c r="O59" s="136"/>
      <c r="P59" s="152" t="s">
        <v>90</v>
      </c>
      <c r="Q59" s="152"/>
      <c r="R59" s="152"/>
      <c r="S59" s="152"/>
      <c r="T59" s="152"/>
      <c r="V59" s="153"/>
      <c r="W59" s="138"/>
      <c r="X59" s="139"/>
      <c r="Y59" s="154" t="s">
        <v>91</v>
      </c>
      <c r="Z59" s="154"/>
      <c r="AA59" s="154"/>
      <c r="AB59" s="154"/>
      <c r="AC59" s="154"/>
      <c r="AD59" s="154"/>
      <c r="AE59" s="146"/>
      <c r="AF59" s="146"/>
    </row>
    <row r="60" spans="1:32" x14ac:dyDescent="0.25">
      <c r="A60" s="134"/>
      <c r="B60" s="134"/>
      <c r="C60" s="134"/>
      <c r="D60" s="134"/>
      <c r="E60" s="134"/>
      <c r="F60" s="134"/>
      <c r="G60" s="134"/>
      <c r="H60" s="134"/>
      <c r="I60" s="135"/>
      <c r="J60" s="135"/>
      <c r="K60" s="135"/>
      <c r="L60" s="135"/>
      <c r="M60" s="135"/>
      <c r="N60" s="135"/>
      <c r="O60" s="136"/>
      <c r="P60" s="150" t="s">
        <v>31</v>
      </c>
      <c r="Q60" s="150"/>
      <c r="R60" s="150"/>
      <c r="S60" s="150"/>
      <c r="T60" s="150"/>
      <c r="U60" s="150"/>
      <c r="V60" s="155"/>
      <c r="W60" s="138"/>
      <c r="X60" s="139"/>
      <c r="Y60" s="156" t="s">
        <v>92</v>
      </c>
      <c r="Z60" s="156"/>
      <c r="AA60" s="156"/>
      <c r="AB60" s="156"/>
      <c r="AC60" s="156"/>
      <c r="AD60" s="156"/>
      <c r="AE60" s="146"/>
      <c r="AF60" s="146"/>
    </row>
    <row r="61" spans="1:32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49"/>
      <c r="Q61" s="157"/>
      <c r="R61" s="157"/>
      <c r="V61" s="158"/>
      <c r="W61" s="159"/>
      <c r="X61" s="159"/>
      <c r="Y61" s="160"/>
      <c r="Z61" s="161"/>
      <c r="AA61" s="161"/>
      <c r="AE61" s="159"/>
      <c r="AF61" s="159"/>
    </row>
    <row r="62" spans="1:32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49"/>
      <c r="Q62" s="162"/>
      <c r="R62" s="162"/>
      <c r="V62" s="163"/>
      <c r="W62" s="138"/>
      <c r="X62" s="138"/>
      <c r="Y62" s="160"/>
      <c r="Z62" s="164"/>
      <c r="AA62" s="164"/>
      <c r="AE62" s="138"/>
      <c r="AF62" s="138"/>
    </row>
    <row r="63" spans="1:32" x14ac:dyDescent="0.25">
      <c r="A63" s="134"/>
      <c r="B63" s="134"/>
      <c r="C63" s="134"/>
      <c r="D63" s="134"/>
      <c r="E63" s="134"/>
      <c r="F63" s="134"/>
      <c r="G63" s="134"/>
      <c r="H63" s="134"/>
      <c r="I63" s="165"/>
      <c r="J63" s="165"/>
      <c r="K63" s="165"/>
      <c r="L63" s="165"/>
      <c r="M63" s="165"/>
      <c r="N63" s="165"/>
      <c r="O63" s="166"/>
      <c r="Q63" s="162"/>
      <c r="R63" s="162"/>
      <c r="V63" s="163"/>
      <c r="W63" s="138"/>
      <c r="X63" s="138"/>
      <c r="Y63" s="160"/>
      <c r="Z63" s="164"/>
      <c r="AA63" s="164"/>
      <c r="AE63" s="138"/>
      <c r="AF63" s="138"/>
    </row>
    <row r="64" spans="1:32" x14ac:dyDescent="0.25">
      <c r="A64" s="134"/>
      <c r="B64" s="134"/>
      <c r="C64" s="134"/>
      <c r="D64" s="134"/>
      <c r="E64" s="134"/>
      <c r="F64" s="134"/>
      <c r="G64" s="134"/>
      <c r="H64" s="134"/>
      <c r="I64" s="135"/>
      <c r="J64" s="135"/>
      <c r="K64" s="135"/>
      <c r="L64" s="135"/>
      <c r="M64" s="135"/>
      <c r="N64" s="135"/>
      <c r="O64" s="136"/>
      <c r="P64" s="167" t="s">
        <v>93</v>
      </c>
      <c r="Q64" s="167"/>
      <c r="R64" s="167"/>
      <c r="S64" s="167"/>
      <c r="T64" s="167"/>
      <c r="Y64" s="168" t="s">
        <v>93</v>
      </c>
      <c r="Z64" s="168"/>
      <c r="AA64" s="168"/>
      <c r="AB64" s="168"/>
      <c r="AC64" s="168"/>
      <c r="AE64" s="169"/>
      <c r="AF64" s="169"/>
    </row>
    <row r="65" spans="25:27" x14ac:dyDescent="0.25">
      <c r="Y65" s="160"/>
      <c r="AA65" s="2"/>
    </row>
  </sheetData>
  <mergeCells count="56">
    <mergeCell ref="P64:T64"/>
    <mergeCell ref="Y64:AC64"/>
    <mergeCell ref="P56:U56"/>
    <mergeCell ref="Y56:AB56"/>
    <mergeCell ref="Q58:T58"/>
    <mergeCell ref="P59:T59"/>
    <mergeCell ref="Y59:AD59"/>
    <mergeCell ref="P60:U60"/>
    <mergeCell ref="Y60:AD60"/>
    <mergeCell ref="A48:X48"/>
    <mergeCell ref="A49:X49"/>
    <mergeCell ref="A51:AE51"/>
    <mergeCell ref="A52:AE52"/>
    <mergeCell ref="A53:AE53"/>
    <mergeCell ref="A54:AE54"/>
    <mergeCell ref="AC13:AD13"/>
    <mergeCell ref="AE18:AE37"/>
    <mergeCell ref="A38:G38"/>
    <mergeCell ref="A41:G41"/>
    <mergeCell ref="AE42:AE44"/>
    <mergeCell ref="A45:G45"/>
    <mergeCell ref="Q13:R13"/>
    <mergeCell ref="S13:T13"/>
    <mergeCell ref="U13:V13"/>
    <mergeCell ref="W13:X13"/>
    <mergeCell ref="Y13:Z13"/>
    <mergeCell ref="AA13:AB13"/>
    <mergeCell ref="H12:I12"/>
    <mergeCell ref="B13:E13"/>
    <mergeCell ref="H13:J13"/>
    <mergeCell ref="K13:L13"/>
    <mergeCell ref="M13:N13"/>
    <mergeCell ref="O13:P13"/>
    <mergeCell ref="AE10:AE12"/>
    <mergeCell ref="AF10:AF12"/>
    <mergeCell ref="AH10:AH12"/>
    <mergeCell ref="O11:P11"/>
    <mergeCell ref="Q11:R11"/>
    <mergeCell ref="S11:T11"/>
    <mergeCell ref="U11:V11"/>
    <mergeCell ref="M10:N11"/>
    <mergeCell ref="O10:V10"/>
    <mergeCell ref="W10:X11"/>
    <mergeCell ref="Y10:Z11"/>
    <mergeCell ref="AA10:AB11"/>
    <mergeCell ref="AC10:AD11"/>
    <mergeCell ref="A2:AE2"/>
    <mergeCell ref="A3:AE3"/>
    <mergeCell ref="A4:AE4"/>
    <mergeCell ref="A5:AE5"/>
    <mergeCell ref="A10:A12"/>
    <mergeCell ref="B10:E12"/>
    <mergeCell ref="F10:F12"/>
    <mergeCell ref="G10:G12"/>
    <mergeCell ref="H10:J11"/>
    <mergeCell ref="K10:L11"/>
  </mergeCells>
  <pageMargins left="0.25" right="1.25" top="0.7" bottom="0.35" header="0.196850393700787" footer="0.1"/>
  <pageSetup paperSize="5" scale="65" orientation="landscape" useFirstPageNumber="1" horizontalDpi="4294967293" verticalDpi="300" r:id="rId1"/>
  <headerFooter>
    <oddHeader>&amp;RContoh Evaluasi Hasil Renja SKPD</oddHeader>
    <oddFooter>&amp;L&amp;"+,Italic"&amp;9harismodel54@gmail.comhmudanasution@yahoo.com&amp;CPage &amp;P of &amp;N&amp;R&amp;"+,Italic"&amp;9Haris Muda Nasution(0877 8803 5857)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Sheet-1</vt:lpstr>
      <vt:lpstr>'Sheet-1'!Print_Area</vt:lpstr>
      <vt:lpstr>'Sheet-1'!Print_Titles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Gum</dc:creator>
  <cp:lastModifiedBy>Adi Gum</cp:lastModifiedBy>
  <dcterms:created xsi:type="dcterms:W3CDTF">2018-11-13T23:44:32Z</dcterms:created>
  <dcterms:modified xsi:type="dcterms:W3CDTF">2018-11-13T23:47:06Z</dcterms:modified>
</cp:coreProperties>
</file>