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4890" yWindow="2070" windowWidth="14805" windowHeight="8010" activeTab="1"/>
  </bookViews>
  <sheets>
    <sheet name="Info" sheetId="1" r:id="rId1"/>
    <sheet name="Sum" sheetId="5" r:id="rId2"/>
    <sheet name="290nm_CD" sheetId="2" r:id="rId3"/>
    <sheet name="290nm_SD" sheetId="6" r:id="rId4"/>
    <sheet name="290nm_SD_raw" sheetId="8" r:id="rId5"/>
    <sheet name="FA_CD" sheetId="7" r:id="rId6"/>
    <sheet name="FA_SD" sheetId="3" r:id="rId7"/>
    <sheet name="pH_SD" sheetId="4" r:id="rId8"/>
  </sheets>
  <calcPr calcId="145621"/>
</workbook>
</file>

<file path=xl/calcChain.xml><?xml version="1.0" encoding="utf-8"?>
<calcChain xmlns="http://schemas.openxmlformats.org/spreadsheetml/2006/main">
  <c r="H6" i="3" l="1"/>
  <c r="I6" i="3"/>
  <c r="J6" i="3"/>
  <c r="K6" i="3"/>
  <c r="L6" i="3"/>
  <c r="M6" i="3"/>
  <c r="H7" i="3"/>
  <c r="I7" i="3"/>
  <c r="J7" i="3"/>
  <c r="K7" i="3"/>
  <c r="L7" i="3"/>
  <c r="M7" i="3"/>
  <c r="H8" i="3"/>
  <c r="I8" i="3"/>
  <c r="J8" i="3"/>
  <c r="K8" i="3"/>
  <c r="L8" i="3"/>
  <c r="M8" i="3"/>
  <c r="H9" i="3"/>
  <c r="I9" i="3"/>
  <c r="J9" i="3"/>
  <c r="K9" i="3"/>
  <c r="L9" i="3"/>
  <c r="M9" i="3"/>
  <c r="H10" i="3"/>
  <c r="I10" i="3"/>
  <c r="J10" i="3"/>
  <c r="K10" i="3"/>
  <c r="L10" i="3"/>
  <c r="M10" i="3"/>
  <c r="I5" i="3"/>
  <c r="J5" i="3"/>
  <c r="K5" i="3"/>
  <c r="L5" i="3"/>
  <c r="M5" i="3"/>
  <c r="H5" i="3"/>
  <c r="S6" i="6" l="1"/>
  <c r="S7" i="6"/>
  <c r="S8" i="6"/>
  <c r="S9" i="6"/>
  <c r="S10" i="6"/>
  <c r="S5" i="6"/>
  <c r="R6" i="6"/>
  <c r="R7" i="6"/>
  <c r="R8" i="6"/>
  <c r="R9" i="6"/>
  <c r="R10" i="6"/>
  <c r="R5" i="6"/>
  <c r="Q6" i="6"/>
  <c r="Q7" i="6"/>
  <c r="Q8" i="6"/>
  <c r="Q9" i="6"/>
  <c r="Q10" i="6"/>
  <c r="Q5" i="6"/>
  <c r="P6" i="6"/>
  <c r="P7" i="6"/>
  <c r="P8" i="6"/>
  <c r="P9" i="6"/>
  <c r="P10" i="6"/>
  <c r="P5" i="6"/>
  <c r="O6" i="6"/>
  <c r="O7" i="6"/>
  <c r="O8" i="6"/>
  <c r="O9" i="6"/>
  <c r="O10" i="6"/>
  <c r="O5" i="6"/>
  <c r="N6" i="6"/>
  <c r="N7" i="6"/>
  <c r="N8" i="6"/>
  <c r="N9" i="6"/>
  <c r="N10" i="6"/>
  <c r="N5" i="6"/>
  <c r="D5" i="4"/>
  <c r="D6" i="4"/>
  <c r="D7" i="4"/>
  <c r="D8" i="4"/>
  <c r="D9" i="4"/>
  <c r="D4" i="4"/>
  <c r="F40" i="8" l="1"/>
  <c r="G10" i="6" s="1"/>
  <c r="G40" i="8"/>
  <c r="F34" i="8"/>
  <c r="G34" i="8"/>
  <c r="F28" i="8"/>
  <c r="G28" i="8"/>
  <c r="F22" i="8"/>
  <c r="G22" i="8"/>
  <c r="F16" i="8"/>
  <c r="G16" i="8"/>
  <c r="F10" i="8"/>
  <c r="G10" i="8"/>
  <c r="H22" i="8" l="1"/>
  <c r="H40" i="8"/>
  <c r="H10" i="8"/>
  <c r="H16" i="8"/>
  <c r="H28" i="8"/>
  <c r="H34" i="8"/>
  <c r="G12" i="8"/>
  <c r="G18" i="8"/>
  <c r="G24" i="8"/>
  <c r="G30" i="8"/>
  <c r="G36" i="8"/>
  <c r="G7" i="8"/>
  <c r="G13" i="8"/>
  <c r="G19" i="8"/>
  <c r="G25" i="8"/>
  <c r="G31" i="8"/>
  <c r="G37" i="8"/>
  <c r="G8" i="8"/>
  <c r="G14" i="8"/>
  <c r="G20" i="8"/>
  <c r="G26" i="8"/>
  <c r="G32" i="8"/>
  <c r="G38" i="8"/>
  <c r="G9" i="8"/>
  <c r="G15" i="8"/>
  <c r="G21" i="8"/>
  <c r="G27" i="8"/>
  <c r="G33" i="8"/>
  <c r="G39" i="8"/>
  <c r="G6" i="8"/>
  <c r="F6" i="8"/>
  <c r="F12" i="8"/>
  <c r="C6" i="6" s="1"/>
  <c r="F18" i="8"/>
  <c r="C7" i="6" s="1"/>
  <c r="F24" i="8"/>
  <c r="F30" i="8"/>
  <c r="C9" i="6" s="1"/>
  <c r="F36" i="8"/>
  <c r="F7" i="8"/>
  <c r="D5" i="6" s="1"/>
  <c r="J5" i="6" s="1"/>
  <c r="F13" i="8"/>
  <c r="F19" i="8"/>
  <c r="D7" i="6" s="1"/>
  <c r="F25" i="8"/>
  <c r="F31" i="8"/>
  <c r="F37" i="8"/>
  <c r="D10" i="6" s="1"/>
  <c r="F8" i="8"/>
  <c r="F14" i="8"/>
  <c r="E6" i="6" s="1"/>
  <c r="F20" i="8"/>
  <c r="E7" i="6" s="1"/>
  <c r="F26" i="8"/>
  <c r="E8" i="6" s="1"/>
  <c r="F32" i="8"/>
  <c r="E9" i="6" s="1"/>
  <c r="F38" i="8"/>
  <c r="E10" i="6" s="1"/>
  <c r="F9" i="8"/>
  <c r="F5" i="6" s="1"/>
  <c r="L5" i="6" s="1"/>
  <c r="F15" i="8"/>
  <c r="F21" i="8"/>
  <c r="F7" i="6" s="1"/>
  <c r="F27" i="8"/>
  <c r="F33" i="8"/>
  <c r="F9" i="6" s="1"/>
  <c r="F39" i="8"/>
  <c r="F11" i="8"/>
  <c r="B6" i="6" s="1"/>
  <c r="F17" i="8"/>
  <c r="F23" i="8"/>
  <c r="B8" i="6" s="1"/>
  <c r="F29" i="8"/>
  <c r="F35" i="8"/>
  <c r="F5" i="8"/>
  <c r="B5" i="6" s="1"/>
  <c r="H5" i="6" s="1"/>
  <c r="B10" i="6" l="1"/>
  <c r="H10" i="6" s="1"/>
  <c r="G5" i="6"/>
  <c r="D9" i="6"/>
  <c r="J9" i="6" s="1"/>
  <c r="B9" i="6"/>
  <c r="B7" i="6"/>
  <c r="H7" i="6" s="1"/>
  <c r="F10" i="6"/>
  <c r="G9" i="6"/>
  <c r="F8" i="6"/>
  <c r="F6" i="6"/>
  <c r="L6" i="6" s="1"/>
  <c r="D8" i="6"/>
  <c r="D6" i="6"/>
  <c r="J6" i="6" s="1"/>
  <c r="C10" i="6"/>
  <c r="G6" i="6"/>
  <c r="C8" i="6"/>
  <c r="G8" i="6"/>
  <c r="E5" i="6"/>
  <c r="K5" i="6" s="1"/>
  <c r="C5" i="6"/>
  <c r="I5" i="6" s="1"/>
  <c r="G7" i="6"/>
  <c r="M7" i="6" s="1"/>
  <c r="H6" i="8"/>
  <c r="H33" i="8"/>
  <c r="H21" i="8"/>
  <c r="H9" i="8"/>
  <c r="H32" i="8"/>
  <c r="H20" i="8"/>
  <c r="H8" i="8"/>
  <c r="H31" i="8"/>
  <c r="H19" i="8"/>
  <c r="H7" i="8"/>
  <c r="H30" i="8"/>
  <c r="H18" i="8"/>
  <c r="H39" i="8"/>
  <c r="H27" i="8"/>
  <c r="H15" i="8"/>
  <c r="H38" i="8"/>
  <c r="H26" i="8"/>
  <c r="H14" i="8"/>
  <c r="H37" i="8"/>
  <c r="H25" i="8"/>
  <c r="H13" i="8"/>
  <c r="H36" i="8"/>
  <c r="H24" i="8"/>
  <c r="H12" i="8"/>
  <c r="C72" i="6"/>
  <c r="H6" i="6"/>
  <c r="J7" i="6"/>
  <c r="L7" i="6"/>
  <c r="H8" i="6"/>
  <c r="J8" i="6"/>
  <c r="L8" i="6"/>
  <c r="H9" i="6"/>
  <c r="L9" i="6"/>
  <c r="J10" i="6"/>
  <c r="L10" i="6"/>
  <c r="M5" i="6"/>
  <c r="I7" i="6" l="1"/>
  <c r="I6" i="6"/>
  <c r="I9" i="6"/>
  <c r="I8" i="6"/>
  <c r="I10" i="6"/>
  <c r="M6" i="6"/>
  <c r="M10" i="6"/>
  <c r="K10" i="6"/>
  <c r="M9" i="6"/>
  <c r="K9" i="6"/>
  <c r="M8" i="6"/>
  <c r="K8" i="6"/>
  <c r="K7" i="6"/>
  <c r="K6" i="6"/>
</calcChain>
</file>

<file path=xl/comments1.xml><?xml version="1.0" encoding="utf-8"?>
<comments xmlns="http://schemas.openxmlformats.org/spreadsheetml/2006/main">
  <authors>
    <author>Autor</author>
  </authors>
  <commentList>
    <comment ref="A45" authorId="0">
      <text>
        <r>
          <rPr>
            <b/>
            <sz val="9"/>
            <color indexed="81"/>
            <rFont val="Tahoma"/>
            <family val="2"/>
          </rPr>
          <t>Steven Koenig:</t>
        </r>
        <r>
          <rPr>
            <sz val="9"/>
            <color indexed="81"/>
            <rFont val="Tahoma"/>
            <family val="2"/>
          </rPr>
          <t xml:space="preserve">
ultra-pure water</t>
        </r>
      </text>
    </comment>
  </commentList>
</comments>
</file>

<file path=xl/comments2.xml><?xml version="1.0" encoding="utf-8"?>
<comments xmlns="http://schemas.openxmlformats.org/spreadsheetml/2006/main">
  <authors>
    <author>Autor</author>
  </authors>
  <commentList>
    <comment ref="A35" authorId="0">
      <text>
        <r>
          <rPr>
            <b/>
            <sz val="9"/>
            <color indexed="81"/>
            <rFont val="Tahoma"/>
            <family val="2"/>
          </rPr>
          <t>Steven Koenig:</t>
        </r>
        <r>
          <rPr>
            <sz val="9"/>
            <color indexed="81"/>
            <rFont val="Tahoma"/>
            <family val="2"/>
          </rPr>
          <t xml:space="preserve">
ultra-pure water</t>
        </r>
      </text>
    </comment>
  </commentList>
</comments>
</file>

<file path=xl/sharedStrings.xml><?xml version="1.0" encoding="utf-8"?>
<sst xmlns="http://schemas.openxmlformats.org/spreadsheetml/2006/main" count="315" uniqueCount="110">
  <si>
    <t>Hints</t>
  </si>
  <si>
    <t>Sum</t>
  </si>
  <si>
    <t>Sample data of photometric measurements at 290 nm</t>
  </si>
  <si>
    <t>290nm_SD</t>
  </si>
  <si>
    <t>290nm_CD</t>
  </si>
  <si>
    <t>Calibration data of sodium periodate photometric measurements at 290 nm</t>
  </si>
  <si>
    <t>Sample data of HPLC concentration determination of formic acid</t>
  </si>
  <si>
    <t>FA_SD</t>
  </si>
  <si>
    <t>pH_SD</t>
  </si>
  <si>
    <t>Sample data of pH determinations</t>
  </si>
  <si>
    <t>Sodium periodate concentration in µmol/l</t>
  </si>
  <si>
    <t>Absorption at 290 nm (dimensionless)</t>
  </si>
  <si>
    <t>Remarks</t>
  </si>
  <si>
    <t>Sodium periodate</t>
  </si>
  <si>
    <t>Purity (&gt;=):</t>
  </si>
  <si>
    <t>Manufacturer:</t>
  </si>
  <si>
    <t>Sigma-Aldrich Chemie GmbH, Steinheim</t>
  </si>
  <si>
    <t>Article number:</t>
  </si>
  <si>
    <t>311448-5G</t>
  </si>
  <si>
    <t>Lot:</t>
  </si>
  <si>
    <t>82298MJ</t>
  </si>
  <si>
    <t>Solution</t>
  </si>
  <si>
    <t>Volume (ml):</t>
  </si>
  <si>
    <t>NaIO4 mass (mg):</t>
  </si>
  <si>
    <t>Pipetting scheme for dilutions</t>
  </si>
  <si>
    <t>Solvent:</t>
  </si>
  <si>
    <t>ultra-pure water (ELGA, 0,056 µS/cm)</t>
  </si>
  <si>
    <t>Solution shorthand</t>
  </si>
  <si>
    <t>First solution</t>
  </si>
  <si>
    <t>Volume of first solution in µl</t>
  </si>
  <si>
    <t>Second solution</t>
  </si>
  <si>
    <t>Volume of second solution in µl</t>
  </si>
  <si>
    <t>a</t>
  </si>
  <si>
    <t>b</t>
  </si>
  <si>
    <t>c</t>
  </si>
  <si>
    <t>d</t>
  </si>
  <si>
    <t>e</t>
  </si>
  <si>
    <t>f</t>
  </si>
  <si>
    <t>g</t>
  </si>
  <si>
    <t>n. a.</t>
  </si>
  <si>
    <t>w</t>
  </si>
  <si>
    <t>Water always is the first solution transferred into the Eppi. Duration between preparation and measurement is 2 h. All solutions are kept in the dark before measurement.</t>
  </si>
  <si>
    <t>Sodium Periodate Calibration Data</t>
  </si>
  <si>
    <t>Sodium Periodate Sample Data</t>
  </si>
  <si>
    <t>Sample</t>
  </si>
  <si>
    <t>Absorption at 290 nm (dimensionless) of sample</t>
  </si>
  <si>
    <t>Time after addition of sodium periodate in h</t>
  </si>
  <si>
    <t>F1</t>
  </si>
  <si>
    <t>F3</t>
  </si>
  <si>
    <t>F4</t>
  </si>
  <si>
    <t>F5</t>
  </si>
  <si>
    <t>F7</t>
  </si>
  <si>
    <t>F8</t>
  </si>
  <si>
    <t>Periodate consumption in µmol/l in relation to 0 h</t>
  </si>
  <si>
    <t>Measurement</t>
  </si>
  <si>
    <t>Measure the absorption at 290 nm against water.</t>
  </si>
  <si>
    <t>Transfer 300 µl of polymer-periodate mix into a micro UV cuvette.</t>
  </si>
  <si>
    <t>Mix by vigorous pipetting.</t>
  </si>
  <si>
    <t>Transfer 980 µl of polymer-periodate mix into an Eppendorf cup with 20 µl 1 M sodium thiosulfate solution.</t>
  </si>
  <si>
    <t>Preparation of polymer solutions</t>
  </si>
  <si>
    <r>
      <t xml:space="preserve">Put 50 mg of polymer powder into a 50 ml falcon, add 19900 µl ultra-pure water, add 50 glass pearls (d= 4 mm </t>
    </r>
    <r>
      <rPr>
        <sz val="11"/>
        <color theme="1"/>
        <rFont val="Calibri"/>
        <family val="2"/>
      </rPr>
      <t>± 0,3 mm), incubate at 250 rpm and 60 °C for at least 48 h to facilitate good dissolution of the polymer flakes.</t>
    </r>
  </si>
  <si>
    <t>Dissolution after 48 h not satisfactory. Instead 0,5% polymer solution, which was dissolved very well after 48 h, in 1% KCl in ultra-pure water was diluted 1:2 with ultra-pure water to yield a 0,25% solution.</t>
  </si>
  <si>
    <t>The additional KCl matrix does not influence the reaction, the photometric measurement, the HPLC determination of formic acid and the pH measurement.</t>
  </si>
  <si>
    <t>Dissolution after 48 h was good, but there were still visible small flakes. Since these flakes may add considerable noise to the photometric measurement, to quantify this noise the sample was measured 23 times in a row.</t>
  </si>
  <si>
    <t>Measurement #</t>
  </si>
  <si>
    <t>Mean ± SD (SD/Mean in %)</t>
  </si>
  <si>
    <t>Formic Acid Sample Data</t>
  </si>
  <si>
    <t>FA_CD</t>
  </si>
  <si>
    <t>Calibration data of formic acid HPLC determination</t>
  </si>
  <si>
    <t>Formic Acid Calibration Data</t>
  </si>
  <si>
    <t>pH Sample Data</t>
  </si>
  <si>
    <t>NaIO4 concentration in uM (nominal)</t>
  </si>
  <si>
    <t>pH at start</t>
  </si>
  <si>
    <t>pH at end</t>
  </si>
  <si>
    <t>290nm_SD_raw</t>
  </si>
  <si>
    <t>Raw sample data of photometric measurements at 290 nm used in 290nm_SD</t>
  </si>
  <si>
    <t>Sodium Periodate Raw Sample Data</t>
  </si>
  <si>
    <t>Time after reaction start in h</t>
  </si>
  <si>
    <t>#1</t>
  </si>
  <si>
    <t>#2</t>
  </si>
  <si>
    <t>#3</t>
  </si>
  <si>
    <t>-</t>
  </si>
  <si>
    <t>Average</t>
  </si>
  <si>
    <t>Std. dev. rel.</t>
  </si>
  <si>
    <t>Std. dev. abs.</t>
  </si>
  <si>
    <t>First or last measurement only: Measure the pH of the polymer-periodate mix. While the pH is measured go on with the next sample.</t>
  </si>
  <si>
    <t>Preparation/Start of reaction</t>
  </si>
  <si>
    <t>Every measurement after first measurement only: invert falcon tube gently several times to homogenise sample.</t>
  </si>
  <si>
    <t>Put in 5 ml polymer solution into a 15 ml falcon tube with aluminium foil coat first, then add 5 ml 20 mM sodium periodate solution.</t>
  </si>
  <si>
    <t>Let the stopped sample incubate at room temperature over night, so we can be sure that all remaining periodate reacts with thiosulfate.</t>
  </si>
  <si>
    <t>Freeze sample at -20 °C until HPLC measurement.</t>
  </si>
  <si>
    <t>ΔpH</t>
  </si>
  <si>
    <t>Summary of sample data, comparison and over-all remarks</t>
  </si>
  <si>
    <t>2 * Standard deviation of periodate consumption in µmol/l in relation to 0 h</t>
  </si>
  <si>
    <t>Diagram</t>
  </si>
  <si>
    <t>Standard deviations are so small that they are not visible in the diagram even if 2σ is used.</t>
  </si>
  <si>
    <t>Mass in mg</t>
  </si>
  <si>
    <t>Formic acid concentration in µmol/l</t>
  </si>
  <si>
    <t>Peak area in mAU * min</t>
  </si>
  <si>
    <t>Peak are in mAU * min of sample</t>
  </si>
  <si>
    <t>Formic acid production in µmol/l in relation to 0 h</t>
  </si>
  <si>
    <t>Formic acid</t>
  </si>
  <si>
    <t>Purity (~):</t>
  </si>
  <si>
    <t>SZE90980</t>
  </si>
  <si>
    <t>Formic acid volume (µl):</t>
  </si>
  <si>
    <t>Formic acid concentration in uM (nominal)</t>
  </si>
  <si>
    <t>Water always is the first solution transferred into the Eppi.</t>
  </si>
  <si>
    <t>Summary</t>
  </si>
  <si>
    <t>Formic acid production in mmol/l in relation to 0 h</t>
  </si>
  <si>
    <t>pH value at start and end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</si>
</sst>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quot;±&quot;\ 0.0"/>
    <numFmt numFmtId="167" formatCode="0.0000"/>
    <numFmt numFmtId="168" formatCode="0.000"/>
  </numFmts>
  <fonts count="10" x14ac:knownFonts="1">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sz val="11"/>
      <color theme="1"/>
      <name val="Calibri"/>
      <family val="2"/>
    </font>
    <font>
      <sz val="9"/>
      <color indexed="81"/>
      <name val="Tahoma"/>
      <family val="2"/>
    </font>
    <font>
      <b/>
      <sz val="9"/>
      <color indexed="81"/>
      <name val="Tahoma"/>
      <family val="2"/>
    </font>
    <font>
      <sz val="10"/>
      <color rgb="FF000000"/>
      <name val="Calibri"/>
      <family val="2"/>
      <scheme val="minor"/>
    </font>
    <font>
      <sz val="11"/>
      <color theme="1"/>
      <name val="Calibri"/>
      <family val="2"/>
      <scheme val="minor"/>
    </font>
    <font>
      <sz val="10"/>
      <name val="Arial"/>
      <family val="2"/>
    </font>
  </fonts>
  <fills count="8">
    <fill>
      <patternFill patternType="none"/>
    </fill>
    <fill>
      <patternFill patternType="gray125"/>
    </fill>
    <fill>
      <patternFill patternType="solid">
        <fgColor theme="0" tint="-0.149967955565050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4" tint="0.59996337778862885"/>
        <bgColor indexed="64"/>
      </patternFill>
    </fill>
  </fills>
  <borders count="3">
    <border>
      <left/>
      <right/>
      <top/>
      <bottom/>
      <diagonal/>
    </border>
    <border>
      <left/>
      <right/>
      <top/>
      <bottom style="thick">
        <color theme="4"/>
      </bottom>
      <diagonal/>
    </border>
    <border>
      <left/>
      <right/>
      <top/>
      <bottom style="thick">
        <color theme="4" tint="0.499984740745262"/>
      </bottom>
      <diagonal/>
    </border>
  </borders>
  <cellStyleXfs count="6">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9" fontId="8" fillId="0" borderId="0" applyFont="0" applyFill="0" applyBorder="0" applyAlignment="0" applyProtection="0"/>
    <xf numFmtId="0" fontId="9" fillId="0" borderId="0"/>
  </cellStyleXfs>
  <cellXfs count="28">
    <xf numFmtId="0" fontId="0" fillId="0" borderId="0" xfId="0"/>
    <xf numFmtId="0" fontId="1" fillId="0" borderId="0"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2" fillId="0" borderId="1" xfId="2"/>
    <xf numFmtId="164" fontId="0" fillId="0" borderId="0" xfId="0" applyNumberFormat="1"/>
    <xf numFmtId="165" fontId="0" fillId="0" borderId="0" xfId="0" applyNumberFormat="1"/>
    <xf numFmtId="166" fontId="0" fillId="0" borderId="0" xfId="0" applyNumberFormat="1"/>
    <xf numFmtId="0" fontId="0" fillId="0" borderId="0" xfId="0" applyAlignment="1">
      <alignment horizontal="right"/>
    </xf>
    <xf numFmtId="0" fontId="0" fillId="0" borderId="0" xfId="0" applyAlignment="1">
      <alignment horizontal="center"/>
    </xf>
    <xf numFmtId="167" fontId="0" fillId="0" borderId="0" xfId="0" applyNumberFormat="1"/>
    <xf numFmtId="1" fontId="0" fillId="0" borderId="0" xfId="0" applyNumberFormat="1"/>
    <xf numFmtId="0" fontId="7" fillId="0" borderId="0" xfId="0" applyFont="1" applyAlignment="1">
      <alignment horizontal="center" vertical="center" readingOrder="1"/>
    </xf>
    <xf numFmtId="0" fontId="3" fillId="0" borderId="2" xfId="3"/>
    <xf numFmtId="0" fontId="0" fillId="7" borderId="0" xfId="0" applyFill="1"/>
    <xf numFmtId="0" fontId="0" fillId="0" borderId="0" xfId="0" applyAlignment="1">
      <alignment vertical="center"/>
    </xf>
    <xf numFmtId="10" fontId="0" fillId="0" borderId="0" xfId="4" applyNumberFormat="1" applyFont="1"/>
    <xf numFmtId="0" fontId="0" fillId="0" borderId="0" xfId="0" applyAlignment="1">
      <alignment vertical="center" wrapText="1"/>
    </xf>
    <xf numFmtId="2" fontId="0" fillId="0" borderId="0" xfId="0" applyNumberFormat="1"/>
    <xf numFmtId="0" fontId="4" fillId="0" borderId="0" xfId="0" applyFont="1"/>
    <xf numFmtId="0" fontId="0" fillId="0" borderId="0" xfId="0" applyFont="1"/>
    <xf numFmtId="168" fontId="0" fillId="0" borderId="0" xfId="0" applyNumberFormat="1"/>
    <xf numFmtId="9" fontId="0" fillId="0" borderId="0" xfId="0" applyNumberFormat="1"/>
    <xf numFmtId="0" fontId="0" fillId="0" borderId="0" xfId="0" applyAlignment="1">
      <alignment horizontal="center" vertical="center"/>
    </xf>
    <xf numFmtId="0" fontId="0" fillId="0" borderId="0" xfId="0" applyAlignment="1">
      <alignment horizontal="center" vertical="center" wrapText="1"/>
    </xf>
  </cellXfs>
  <cellStyles count="6">
    <cellStyle name="Prozent" xfId="4" builtinId="5"/>
    <cellStyle name="Standard" xfId="0" builtinId="0"/>
    <cellStyle name="Standard 2" xfId="5"/>
    <cellStyle name="Überschrift" xfId="1" builtinId="15"/>
    <cellStyle name="Überschrift 1" xfId="2" builtinId="16"/>
    <cellStyle name="Überschrift 2" xfId="3" builtinId="1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Sodium Periodate</a:t>
            </a:r>
            <a:r>
              <a:rPr lang="de-DE" baseline="0"/>
              <a:t> Calibration Curve</a:t>
            </a:r>
            <a:endParaRPr lang="de-DE"/>
          </a:p>
        </c:rich>
      </c:tx>
      <c:layout/>
      <c:overlay val="0"/>
    </c:title>
    <c:autoTitleDeleted val="0"/>
    <c:plotArea>
      <c:layout/>
      <c:scatterChart>
        <c:scatterStyle val="lineMarker"/>
        <c:varyColors val="0"/>
        <c:ser>
          <c:idx val="0"/>
          <c:order val="0"/>
          <c:tx>
            <c:strRef>
              <c:f>'290nm_CD'!$B$3</c:f>
              <c:strCache>
                <c:ptCount val="1"/>
                <c:pt idx="0">
                  <c:v>Absorption at 290 nm (dimensionless)</c:v>
                </c:pt>
              </c:strCache>
            </c:strRef>
          </c:tx>
          <c:spPr>
            <a:ln w="28575">
              <a:noFill/>
            </a:ln>
          </c:spPr>
          <c:marker>
            <c:symbol val="x"/>
            <c:size val="7"/>
            <c:spPr>
              <a:noFill/>
              <a:ln w="12700">
                <a:solidFill>
                  <a:schemeClr val="tx1"/>
                </a:solidFill>
              </a:ln>
            </c:spPr>
          </c:marker>
          <c:trendline>
            <c:trendlineType val="linear"/>
            <c:dispRSqr val="1"/>
            <c:dispEq val="1"/>
            <c:trendlineLbl>
              <c:layout>
                <c:manualLayout>
                  <c:x val="-9.0322008547008545E-2"/>
                  <c:y val="0.3965329861111111"/>
                </c:manualLayout>
              </c:layout>
              <c:numFmt formatCode="0.0000E+00" sourceLinked="0"/>
            </c:trendlineLbl>
          </c:trendline>
          <c:xVal>
            <c:numRef>
              <c:f>'290nm_CD'!$A$4:$A$14</c:f>
              <c:numCache>
                <c:formatCode>General</c:formatCode>
                <c:ptCount val="11"/>
                <c:pt idx="0">
                  <c:v>0</c:v>
                </c:pt>
                <c:pt idx="1">
                  <c:v>150</c:v>
                </c:pt>
                <c:pt idx="2">
                  <c:v>400</c:v>
                </c:pt>
                <c:pt idx="3">
                  <c:v>600</c:v>
                </c:pt>
                <c:pt idx="4">
                  <c:v>800</c:v>
                </c:pt>
                <c:pt idx="5">
                  <c:v>1000</c:v>
                </c:pt>
                <c:pt idx="6">
                  <c:v>1500</c:v>
                </c:pt>
                <c:pt idx="7">
                  <c:v>4000</c:v>
                </c:pt>
                <c:pt idx="8">
                  <c:v>6000</c:v>
                </c:pt>
                <c:pt idx="9">
                  <c:v>8000</c:v>
                </c:pt>
                <c:pt idx="10">
                  <c:v>10000</c:v>
                </c:pt>
              </c:numCache>
            </c:numRef>
          </c:xVal>
          <c:yVal>
            <c:numRef>
              <c:f>'290nm_CD'!$B$4:$B$14</c:f>
              <c:numCache>
                <c:formatCode>0.0000</c:formatCode>
                <c:ptCount val="11"/>
                <c:pt idx="0">
                  <c:v>6.7167099999999999E-4</c:v>
                </c:pt>
                <c:pt idx="1">
                  <c:v>4.0841012000000003E-2</c:v>
                </c:pt>
                <c:pt idx="2">
                  <c:v>9.9255795999999993E-2</c:v>
                </c:pt>
                <c:pt idx="3">
                  <c:v>0.13659262</c:v>
                </c:pt>
                <c:pt idx="4">
                  <c:v>0.180391315</c:v>
                </c:pt>
                <c:pt idx="5">
                  <c:v>0.22452127199999999</c:v>
                </c:pt>
                <c:pt idx="6">
                  <c:v>0.33669022799999998</c:v>
                </c:pt>
                <c:pt idx="7">
                  <c:v>0.88054770500000001</c:v>
                </c:pt>
                <c:pt idx="8">
                  <c:v>1.314532214</c:v>
                </c:pt>
                <c:pt idx="9">
                  <c:v>1.7350471460000001</c:v>
                </c:pt>
                <c:pt idx="10">
                  <c:v>2.1166154220000002</c:v>
                </c:pt>
              </c:numCache>
            </c:numRef>
          </c:yVal>
          <c:smooth val="0"/>
        </c:ser>
        <c:dLbls>
          <c:showLegendKey val="0"/>
          <c:showVal val="0"/>
          <c:showCatName val="0"/>
          <c:showSerName val="0"/>
          <c:showPercent val="0"/>
          <c:showBubbleSize val="0"/>
        </c:dLbls>
        <c:axId val="93550848"/>
        <c:axId val="93553024"/>
      </c:scatterChart>
      <c:valAx>
        <c:axId val="93550848"/>
        <c:scaling>
          <c:orientation val="minMax"/>
          <c:max val="10000"/>
          <c:min val="0"/>
        </c:scaling>
        <c:delete val="0"/>
        <c:axPos val="b"/>
        <c:title>
          <c:tx>
            <c:rich>
              <a:bodyPr/>
              <a:lstStyle/>
              <a:p>
                <a:pPr>
                  <a:defRPr/>
                </a:pPr>
                <a:r>
                  <a:rPr lang="de-DE"/>
                  <a:t>Sodium periodate concentration</a:t>
                </a:r>
                <a:r>
                  <a:rPr lang="de-DE" baseline="0"/>
                  <a:t> in µmol/l</a:t>
                </a:r>
                <a:endParaRPr lang="de-DE"/>
              </a:p>
            </c:rich>
          </c:tx>
          <c:layout/>
          <c:overlay val="0"/>
        </c:title>
        <c:numFmt formatCode="General" sourceLinked="1"/>
        <c:majorTickMark val="out"/>
        <c:minorTickMark val="none"/>
        <c:tickLblPos val="nextTo"/>
        <c:spPr>
          <a:ln w="12700"/>
        </c:spPr>
        <c:crossAx val="93553024"/>
        <c:crosses val="autoZero"/>
        <c:crossBetween val="midCat"/>
      </c:valAx>
      <c:valAx>
        <c:axId val="93553024"/>
        <c:scaling>
          <c:orientation val="minMax"/>
        </c:scaling>
        <c:delete val="0"/>
        <c:axPos val="l"/>
        <c:title>
          <c:tx>
            <c:rich>
              <a:bodyPr rot="-5400000" vert="horz"/>
              <a:lstStyle/>
              <a:p>
                <a:pPr>
                  <a:defRPr/>
                </a:pPr>
                <a:r>
                  <a:rPr lang="de-DE"/>
                  <a:t>Absorption at 290 nm</a:t>
                </a:r>
                <a:r>
                  <a:rPr lang="de-DE" baseline="0"/>
                  <a:t> (dimensionless)</a:t>
                </a:r>
                <a:endParaRPr lang="de-DE"/>
              </a:p>
            </c:rich>
          </c:tx>
          <c:layout/>
          <c:overlay val="0"/>
        </c:title>
        <c:numFmt formatCode="#,##0.0" sourceLinked="0"/>
        <c:majorTickMark val="out"/>
        <c:minorTickMark val="none"/>
        <c:tickLblPos val="nextTo"/>
        <c:spPr>
          <a:ln w="12700"/>
        </c:spPr>
        <c:crossAx val="93550848"/>
        <c:crosses val="autoZero"/>
        <c:crossBetween val="midCat"/>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Periodate Consumption</a:t>
            </a:r>
            <a:r>
              <a:rPr lang="de-DE" baseline="0"/>
              <a:t> over Time</a:t>
            </a:r>
            <a:endParaRPr lang="de-DE"/>
          </a:p>
        </c:rich>
      </c:tx>
      <c:layout/>
      <c:overlay val="0"/>
    </c:title>
    <c:autoTitleDeleted val="0"/>
    <c:plotArea>
      <c:layout/>
      <c:scatterChart>
        <c:scatterStyle val="lineMarker"/>
        <c:varyColors val="0"/>
        <c:ser>
          <c:idx val="0"/>
          <c:order val="0"/>
          <c:tx>
            <c:strRef>
              <c:f>'290nm_SD'!$H$4</c:f>
              <c:strCache>
                <c:ptCount val="1"/>
                <c:pt idx="0">
                  <c:v>F1</c:v>
                </c:pt>
              </c:strCache>
            </c:strRef>
          </c:tx>
          <c:spPr>
            <a:ln w="28575">
              <a:noFill/>
            </a:ln>
          </c:spPr>
          <c:marker>
            <c:symbol val="diamond"/>
            <c:size val="5"/>
            <c:spPr>
              <a:solidFill>
                <a:srgbClr val="C00000"/>
              </a:solidFill>
              <a:ln>
                <a:noFill/>
              </a:ln>
            </c:spPr>
          </c:marker>
          <c:xVal>
            <c:numRef>
              <c:f>'290nm_SD'!$A$5:$A$10</c:f>
              <c:numCache>
                <c:formatCode>General</c:formatCode>
                <c:ptCount val="6"/>
                <c:pt idx="0">
                  <c:v>0</c:v>
                </c:pt>
                <c:pt idx="1">
                  <c:v>24</c:v>
                </c:pt>
                <c:pt idx="2">
                  <c:v>48</c:v>
                </c:pt>
                <c:pt idx="3">
                  <c:v>72</c:v>
                </c:pt>
                <c:pt idx="4">
                  <c:v>96</c:v>
                </c:pt>
                <c:pt idx="5">
                  <c:v>120</c:v>
                </c:pt>
              </c:numCache>
            </c:numRef>
          </c:xVal>
          <c:yVal>
            <c:numRef>
              <c:f>'290nm_SD'!$H$5:$H$10</c:f>
              <c:numCache>
                <c:formatCode>0</c:formatCode>
                <c:ptCount val="6"/>
                <c:pt idx="0">
                  <c:v>0</c:v>
                </c:pt>
                <c:pt idx="1">
                  <c:v>3979.310165573258</c:v>
                </c:pt>
                <c:pt idx="2">
                  <c:v>5080.4332911590136</c:v>
                </c:pt>
                <c:pt idx="3">
                  <c:v>5684.4259528272423</c:v>
                </c:pt>
                <c:pt idx="4">
                  <c:v>5267.2164011246487</c:v>
                </c:pt>
                <c:pt idx="5">
                  <c:v>5797.5223273976871</c:v>
                </c:pt>
              </c:numCache>
            </c:numRef>
          </c:yVal>
          <c:smooth val="0"/>
        </c:ser>
        <c:ser>
          <c:idx val="1"/>
          <c:order val="1"/>
          <c:tx>
            <c:strRef>
              <c:f>'290nm_SD'!$I$4</c:f>
              <c:strCache>
                <c:ptCount val="1"/>
                <c:pt idx="0">
                  <c:v>F3</c:v>
                </c:pt>
              </c:strCache>
            </c:strRef>
          </c:tx>
          <c:spPr>
            <a:ln w="28575">
              <a:noFill/>
            </a:ln>
          </c:spPr>
          <c:marker>
            <c:symbol val="triangle"/>
            <c:size val="7"/>
            <c:spPr>
              <a:solidFill>
                <a:srgbClr val="C00000"/>
              </a:solidFill>
              <a:ln>
                <a:noFill/>
              </a:ln>
            </c:spPr>
          </c:marker>
          <c:xVal>
            <c:numRef>
              <c:f>'290nm_SD'!$A$5:$A$10</c:f>
              <c:numCache>
                <c:formatCode>General</c:formatCode>
                <c:ptCount val="6"/>
                <c:pt idx="0">
                  <c:v>0</c:v>
                </c:pt>
                <c:pt idx="1">
                  <c:v>24</c:v>
                </c:pt>
                <c:pt idx="2">
                  <c:v>48</c:v>
                </c:pt>
                <c:pt idx="3">
                  <c:v>72</c:v>
                </c:pt>
                <c:pt idx="4">
                  <c:v>96</c:v>
                </c:pt>
                <c:pt idx="5">
                  <c:v>120</c:v>
                </c:pt>
              </c:numCache>
            </c:numRef>
          </c:xVal>
          <c:yVal>
            <c:numRef>
              <c:f>'290nm_SD'!$I$5:$I$10</c:f>
              <c:numCache>
                <c:formatCode>0</c:formatCode>
                <c:ptCount val="6"/>
                <c:pt idx="0">
                  <c:v>0</c:v>
                </c:pt>
                <c:pt idx="1">
                  <c:v>4287.0432942830366</c:v>
                </c:pt>
                <c:pt idx="2">
                  <c:v>4507.3527600749776</c:v>
                </c:pt>
                <c:pt idx="3">
                  <c:v>4598.1882849109652</c:v>
                </c:pt>
                <c:pt idx="4">
                  <c:v>4696.8760278038117</c:v>
                </c:pt>
                <c:pt idx="5">
                  <c:v>4822.5156294907838</c:v>
                </c:pt>
              </c:numCache>
            </c:numRef>
          </c:yVal>
          <c:smooth val="0"/>
        </c:ser>
        <c:ser>
          <c:idx val="2"/>
          <c:order val="2"/>
          <c:tx>
            <c:strRef>
              <c:f>'290nm_SD'!$J$4</c:f>
              <c:strCache>
                <c:ptCount val="1"/>
                <c:pt idx="0">
                  <c:v>F4</c:v>
                </c:pt>
              </c:strCache>
            </c:strRef>
          </c:tx>
          <c:spPr>
            <a:ln w="28575">
              <a:noFill/>
            </a:ln>
          </c:spPr>
          <c:marker>
            <c:symbol val="x"/>
            <c:size val="5"/>
            <c:spPr>
              <a:noFill/>
              <a:ln w="12700">
                <a:solidFill>
                  <a:schemeClr val="tx1"/>
                </a:solidFill>
              </a:ln>
            </c:spPr>
          </c:marker>
          <c:xVal>
            <c:numRef>
              <c:f>'290nm_SD'!$A$5:$A$10</c:f>
              <c:numCache>
                <c:formatCode>General</c:formatCode>
                <c:ptCount val="6"/>
                <c:pt idx="0">
                  <c:v>0</c:v>
                </c:pt>
                <c:pt idx="1">
                  <c:v>24</c:v>
                </c:pt>
                <c:pt idx="2">
                  <c:v>48</c:v>
                </c:pt>
                <c:pt idx="3">
                  <c:v>72</c:v>
                </c:pt>
                <c:pt idx="4">
                  <c:v>96</c:v>
                </c:pt>
                <c:pt idx="5">
                  <c:v>120</c:v>
                </c:pt>
              </c:numCache>
            </c:numRef>
          </c:xVal>
          <c:yVal>
            <c:numRef>
              <c:f>'290nm_SD'!$J$5:$J$10</c:f>
              <c:numCache>
                <c:formatCode>0</c:formatCode>
                <c:ptCount val="6"/>
                <c:pt idx="0">
                  <c:v>0</c:v>
                </c:pt>
                <c:pt idx="1">
                  <c:v>6437.477118088098</c:v>
                </c:pt>
                <c:pt idx="2">
                  <c:v>9065.3340502967822</c:v>
                </c:pt>
                <c:pt idx="3">
                  <c:v>9840.7185082786636</c:v>
                </c:pt>
                <c:pt idx="4">
                  <c:v>10115.35139331459</c:v>
                </c:pt>
                <c:pt idx="5">
                  <c:v>10076.843367697595</c:v>
                </c:pt>
              </c:numCache>
            </c:numRef>
          </c:yVal>
          <c:smooth val="0"/>
        </c:ser>
        <c:ser>
          <c:idx val="3"/>
          <c:order val="3"/>
          <c:tx>
            <c:strRef>
              <c:f>'290nm_SD'!$K$4</c:f>
              <c:strCache>
                <c:ptCount val="1"/>
                <c:pt idx="0">
                  <c:v>F5</c:v>
                </c:pt>
              </c:strCache>
            </c:strRef>
          </c:tx>
          <c:spPr>
            <a:ln w="28575">
              <a:noFill/>
            </a:ln>
          </c:spPr>
          <c:marker>
            <c:symbol val="square"/>
            <c:size val="5"/>
            <c:spPr>
              <a:solidFill>
                <a:srgbClr val="C00000"/>
              </a:solidFill>
              <a:ln>
                <a:noFill/>
              </a:ln>
            </c:spPr>
          </c:marker>
          <c:xVal>
            <c:numRef>
              <c:f>'290nm_SD'!$A$5:$A$10</c:f>
              <c:numCache>
                <c:formatCode>General</c:formatCode>
                <c:ptCount val="6"/>
                <c:pt idx="0">
                  <c:v>0</c:v>
                </c:pt>
                <c:pt idx="1">
                  <c:v>24</c:v>
                </c:pt>
                <c:pt idx="2">
                  <c:v>48</c:v>
                </c:pt>
                <c:pt idx="3">
                  <c:v>72</c:v>
                </c:pt>
                <c:pt idx="4">
                  <c:v>96</c:v>
                </c:pt>
                <c:pt idx="5">
                  <c:v>120</c:v>
                </c:pt>
              </c:numCache>
            </c:numRef>
          </c:xVal>
          <c:yVal>
            <c:numRef>
              <c:f>'290nm_SD'!$K$5:$K$10</c:f>
              <c:numCache>
                <c:formatCode>0</c:formatCode>
                <c:ptCount val="6"/>
                <c:pt idx="0">
                  <c:v>0</c:v>
                </c:pt>
                <c:pt idx="1">
                  <c:v>4543.5651265229599</c:v>
                </c:pt>
                <c:pt idx="2">
                  <c:v>4686.5022633552007</c:v>
                </c:pt>
                <c:pt idx="3">
                  <c:v>4690.5485285848172</c:v>
                </c:pt>
                <c:pt idx="4">
                  <c:v>4627.0806388628553</c:v>
                </c:pt>
                <c:pt idx="5">
                  <c:v>4930.6022617931885</c:v>
                </c:pt>
              </c:numCache>
            </c:numRef>
          </c:yVal>
          <c:smooth val="0"/>
        </c:ser>
        <c:ser>
          <c:idx val="4"/>
          <c:order val="4"/>
          <c:tx>
            <c:strRef>
              <c:f>'290nm_SD'!$L$4</c:f>
              <c:strCache>
                <c:ptCount val="1"/>
                <c:pt idx="0">
                  <c:v>F7</c:v>
                </c:pt>
              </c:strCache>
            </c:strRef>
          </c:tx>
          <c:spPr>
            <a:ln w="28575">
              <a:noFill/>
            </a:ln>
          </c:spPr>
          <c:marker>
            <c:symbol val="plus"/>
            <c:size val="7"/>
            <c:spPr>
              <a:noFill/>
              <a:ln w="12700">
                <a:solidFill>
                  <a:schemeClr val="bg1">
                    <a:lumMod val="50000"/>
                  </a:schemeClr>
                </a:solidFill>
              </a:ln>
            </c:spPr>
          </c:marker>
          <c:xVal>
            <c:numRef>
              <c:f>'290nm_SD'!$A$5:$A$10</c:f>
              <c:numCache>
                <c:formatCode>General</c:formatCode>
                <c:ptCount val="6"/>
                <c:pt idx="0">
                  <c:v>0</c:v>
                </c:pt>
                <c:pt idx="1">
                  <c:v>24</c:v>
                </c:pt>
                <c:pt idx="2">
                  <c:v>48</c:v>
                </c:pt>
                <c:pt idx="3">
                  <c:v>72</c:v>
                </c:pt>
                <c:pt idx="4">
                  <c:v>96</c:v>
                </c:pt>
                <c:pt idx="5">
                  <c:v>120</c:v>
                </c:pt>
              </c:numCache>
            </c:numRef>
          </c:xVal>
          <c:yVal>
            <c:numRef>
              <c:f>'290nm_SD'!$L$5:$L$10</c:f>
              <c:numCache>
                <c:formatCode>0</c:formatCode>
                <c:ptCount val="6"/>
                <c:pt idx="0">
                  <c:v>0</c:v>
                </c:pt>
                <c:pt idx="1">
                  <c:v>4806.4910215557629</c:v>
                </c:pt>
                <c:pt idx="2">
                  <c:v>5618.5440690409241</c:v>
                </c:pt>
                <c:pt idx="3">
                  <c:v>6254.6564511090273</c:v>
                </c:pt>
                <c:pt idx="4">
                  <c:v>6397.2857669478271</c:v>
                </c:pt>
                <c:pt idx="5">
                  <c:v>6649.9212824117458</c:v>
                </c:pt>
              </c:numCache>
            </c:numRef>
          </c:yVal>
          <c:smooth val="0"/>
        </c:ser>
        <c:ser>
          <c:idx val="5"/>
          <c:order val="5"/>
          <c:tx>
            <c:strRef>
              <c:f>'290nm_SD'!$M$4</c:f>
              <c:strCache>
                <c:ptCount val="1"/>
                <c:pt idx="0">
                  <c:v>F8</c:v>
                </c:pt>
              </c:strCache>
            </c:strRef>
          </c:tx>
          <c:spPr>
            <a:ln w="28575">
              <a:noFill/>
            </a:ln>
          </c:spPr>
          <c:marker>
            <c:symbol val="x"/>
            <c:size val="5"/>
            <c:spPr>
              <a:noFill/>
              <a:ln w="12700">
                <a:solidFill>
                  <a:schemeClr val="bg1">
                    <a:lumMod val="50000"/>
                  </a:schemeClr>
                </a:solidFill>
              </a:ln>
            </c:spPr>
          </c:marker>
          <c:xVal>
            <c:numRef>
              <c:f>'290nm_SD'!$A$5:$A$10</c:f>
              <c:numCache>
                <c:formatCode>General</c:formatCode>
                <c:ptCount val="6"/>
                <c:pt idx="0">
                  <c:v>0</c:v>
                </c:pt>
                <c:pt idx="1">
                  <c:v>24</c:v>
                </c:pt>
                <c:pt idx="2">
                  <c:v>48</c:v>
                </c:pt>
                <c:pt idx="3">
                  <c:v>72</c:v>
                </c:pt>
                <c:pt idx="4">
                  <c:v>96</c:v>
                </c:pt>
                <c:pt idx="5">
                  <c:v>120</c:v>
                </c:pt>
              </c:numCache>
            </c:numRef>
          </c:xVal>
          <c:yVal>
            <c:numRef>
              <c:f>'290nm_SD'!$M$5:$M$10</c:f>
              <c:numCache>
                <c:formatCode>0</c:formatCode>
                <c:ptCount val="6"/>
                <c:pt idx="0">
                  <c:v>0</c:v>
                </c:pt>
                <c:pt idx="1">
                  <c:v>4529.2984145579521</c:v>
                </c:pt>
                <c:pt idx="2">
                  <c:v>4850.205821618245</c:v>
                </c:pt>
                <c:pt idx="3">
                  <c:v>5234.9181240237422</c:v>
                </c:pt>
                <c:pt idx="4">
                  <c:v>5419.2500984067492</c:v>
                </c:pt>
                <c:pt idx="5">
                  <c:v>5668.0080880974692</c:v>
                </c:pt>
              </c:numCache>
            </c:numRef>
          </c:yVal>
          <c:smooth val="0"/>
        </c:ser>
        <c:dLbls>
          <c:showLegendKey val="0"/>
          <c:showVal val="0"/>
          <c:showCatName val="0"/>
          <c:showSerName val="0"/>
          <c:showPercent val="0"/>
          <c:showBubbleSize val="0"/>
        </c:dLbls>
        <c:axId val="93331456"/>
        <c:axId val="93333760"/>
      </c:scatterChart>
      <c:valAx>
        <c:axId val="93331456"/>
        <c:scaling>
          <c:orientation val="minMax"/>
          <c:max val="120"/>
          <c:min val="0"/>
        </c:scaling>
        <c:delete val="0"/>
        <c:axPos val="b"/>
        <c:title>
          <c:tx>
            <c:rich>
              <a:bodyPr/>
              <a:lstStyle/>
              <a:p>
                <a:pPr>
                  <a:defRPr/>
                </a:pPr>
                <a:r>
                  <a:rPr lang="de-DE"/>
                  <a:t>Time after reaction start in h</a:t>
                </a:r>
              </a:p>
            </c:rich>
          </c:tx>
          <c:layout/>
          <c:overlay val="0"/>
        </c:title>
        <c:numFmt formatCode="General" sourceLinked="1"/>
        <c:majorTickMark val="out"/>
        <c:minorTickMark val="none"/>
        <c:tickLblPos val="nextTo"/>
        <c:spPr>
          <a:ln w="12700">
            <a:solidFill>
              <a:schemeClr val="tx1"/>
            </a:solidFill>
          </a:ln>
        </c:spPr>
        <c:crossAx val="93333760"/>
        <c:crosses val="autoZero"/>
        <c:crossBetween val="midCat"/>
        <c:majorUnit val="24"/>
      </c:valAx>
      <c:valAx>
        <c:axId val="93333760"/>
        <c:scaling>
          <c:orientation val="minMax"/>
          <c:max val="10200"/>
          <c:min val="0"/>
        </c:scaling>
        <c:delete val="0"/>
        <c:axPos val="l"/>
        <c:title>
          <c:tx>
            <c:rich>
              <a:bodyPr rot="-5400000" vert="horz"/>
              <a:lstStyle/>
              <a:p>
                <a:pPr>
                  <a:defRPr/>
                </a:pPr>
                <a:r>
                  <a:rPr lang="de-DE"/>
                  <a:t>Periodate consumption in µmol/l in relation to 0 h</a:t>
                </a:r>
              </a:p>
            </c:rich>
          </c:tx>
          <c:layout/>
          <c:overlay val="0"/>
        </c:title>
        <c:numFmt formatCode="0" sourceLinked="1"/>
        <c:majorTickMark val="out"/>
        <c:minorTickMark val="none"/>
        <c:tickLblPos val="nextTo"/>
        <c:spPr>
          <a:ln w="12700">
            <a:solidFill>
              <a:schemeClr val="tx1"/>
            </a:solidFill>
          </a:ln>
        </c:spPr>
        <c:crossAx val="93331456"/>
        <c:crosses val="autoZero"/>
        <c:crossBetween val="midCat"/>
        <c:majorUnit val="2000"/>
      </c:valAx>
    </c:plotArea>
    <c:legend>
      <c:legendPos val="r"/>
      <c:layout/>
      <c:overlay val="0"/>
    </c:legend>
    <c:plotVisOnly val="1"/>
    <c:dispBlanksAs val="gap"/>
    <c:showDLblsOverMax val="0"/>
  </c:chart>
  <c:spPr>
    <a:solidFill>
      <a:schemeClr val="bg1"/>
    </a:solidFill>
    <a:ln>
      <a:noFill/>
    </a:ln>
  </c:sp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Formic Acid </a:t>
            </a:r>
            <a:r>
              <a:rPr lang="de-DE" baseline="0"/>
              <a:t>Calibration Curve</a:t>
            </a:r>
            <a:endParaRPr lang="de-DE"/>
          </a:p>
        </c:rich>
      </c:tx>
      <c:layout/>
      <c:overlay val="0"/>
    </c:title>
    <c:autoTitleDeleted val="0"/>
    <c:plotArea>
      <c:layout/>
      <c:scatterChart>
        <c:scatterStyle val="lineMarker"/>
        <c:varyColors val="0"/>
        <c:ser>
          <c:idx val="0"/>
          <c:order val="0"/>
          <c:tx>
            <c:strRef>
              <c:f>FA_CD!$B$3</c:f>
              <c:strCache>
                <c:ptCount val="1"/>
                <c:pt idx="0">
                  <c:v>Peak area in mAU * min</c:v>
                </c:pt>
              </c:strCache>
            </c:strRef>
          </c:tx>
          <c:spPr>
            <a:ln w="28575">
              <a:noFill/>
            </a:ln>
          </c:spPr>
          <c:marker>
            <c:symbol val="x"/>
            <c:size val="7"/>
            <c:spPr>
              <a:noFill/>
              <a:ln w="12700">
                <a:solidFill>
                  <a:schemeClr val="tx1"/>
                </a:solidFill>
              </a:ln>
            </c:spPr>
          </c:marker>
          <c:trendline>
            <c:trendlineType val="linear"/>
            <c:dispRSqr val="1"/>
            <c:dispEq val="1"/>
            <c:trendlineLbl>
              <c:layout>
                <c:manualLayout>
                  <c:x val="-8.8301282051282057E-3"/>
                  <c:y val="0.41858159722222221"/>
                </c:manualLayout>
              </c:layout>
              <c:numFmt formatCode="0.0000E+00" sourceLinked="0"/>
            </c:trendlineLbl>
          </c:trendline>
          <c:xVal>
            <c:numRef>
              <c:f>FA_CD!$A$4:$A$13</c:f>
              <c:numCache>
                <c:formatCode>General</c:formatCode>
                <c:ptCount val="10"/>
                <c:pt idx="0">
                  <c:v>2000</c:v>
                </c:pt>
                <c:pt idx="1">
                  <c:v>1600</c:v>
                </c:pt>
                <c:pt idx="2">
                  <c:v>1200</c:v>
                </c:pt>
                <c:pt idx="3">
                  <c:v>800</c:v>
                </c:pt>
                <c:pt idx="4">
                  <c:v>400</c:v>
                </c:pt>
                <c:pt idx="5">
                  <c:v>200</c:v>
                </c:pt>
                <c:pt idx="6">
                  <c:v>160</c:v>
                </c:pt>
                <c:pt idx="7">
                  <c:v>120</c:v>
                </c:pt>
                <c:pt idx="8">
                  <c:v>80</c:v>
                </c:pt>
                <c:pt idx="9">
                  <c:v>40</c:v>
                </c:pt>
              </c:numCache>
            </c:numRef>
          </c:xVal>
          <c:yVal>
            <c:numRef>
              <c:f>FA_CD!$B$4:$B$13</c:f>
              <c:numCache>
                <c:formatCode>0.0000</c:formatCode>
                <c:ptCount val="10"/>
                <c:pt idx="0">
                  <c:v>1.86</c:v>
                </c:pt>
                <c:pt idx="1">
                  <c:v>1.5379</c:v>
                </c:pt>
                <c:pt idx="2">
                  <c:v>1.1071</c:v>
                </c:pt>
                <c:pt idx="3">
                  <c:v>0.71430000000000005</c:v>
                </c:pt>
                <c:pt idx="4">
                  <c:v>0.3342</c:v>
                </c:pt>
                <c:pt idx="5">
                  <c:v>0.17349999999999999</c:v>
                </c:pt>
                <c:pt idx="6">
                  <c:v>0.1394</c:v>
                </c:pt>
                <c:pt idx="7">
                  <c:v>0.1133</c:v>
                </c:pt>
                <c:pt idx="8">
                  <c:v>6.9699999999999998E-2</c:v>
                </c:pt>
                <c:pt idx="9">
                  <c:v>4.5100000000000001E-2</c:v>
                </c:pt>
              </c:numCache>
            </c:numRef>
          </c:yVal>
          <c:smooth val="0"/>
        </c:ser>
        <c:dLbls>
          <c:showLegendKey val="0"/>
          <c:showVal val="0"/>
          <c:showCatName val="0"/>
          <c:showSerName val="0"/>
          <c:showPercent val="0"/>
          <c:showBubbleSize val="0"/>
        </c:dLbls>
        <c:axId val="93646848"/>
        <c:axId val="93648768"/>
      </c:scatterChart>
      <c:valAx>
        <c:axId val="93646848"/>
        <c:scaling>
          <c:orientation val="minMax"/>
          <c:max val="2000"/>
          <c:min val="0"/>
        </c:scaling>
        <c:delete val="0"/>
        <c:axPos val="b"/>
        <c:title>
          <c:tx>
            <c:rich>
              <a:bodyPr/>
              <a:lstStyle/>
              <a:p>
                <a:pPr>
                  <a:defRPr/>
                </a:pPr>
                <a:r>
                  <a:rPr lang="de-DE"/>
                  <a:t>Formic acid concentration</a:t>
                </a:r>
                <a:r>
                  <a:rPr lang="de-DE" baseline="0"/>
                  <a:t> in µmol/l</a:t>
                </a:r>
                <a:endParaRPr lang="de-DE"/>
              </a:p>
            </c:rich>
          </c:tx>
          <c:layout/>
          <c:overlay val="0"/>
        </c:title>
        <c:numFmt formatCode="General" sourceLinked="1"/>
        <c:majorTickMark val="out"/>
        <c:minorTickMark val="none"/>
        <c:tickLblPos val="nextTo"/>
        <c:spPr>
          <a:ln w="12700"/>
        </c:spPr>
        <c:crossAx val="93648768"/>
        <c:crosses val="autoZero"/>
        <c:crossBetween val="midCat"/>
      </c:valAx>
      <c:valAx>
        <c:axId val="93648768"/>
        <c:scaling>
          <c:orientation val="minMax"/>
        </c:scaling>
        <c:delete val="0"/>
        <c:axPos val="l"/>
        <c:title>
          <c:tx>
            <c:rich>
              <a:bodyPr rot="-5400000" vert="horz"/>
              <a:lstStyle/>
              <a:p>
                <a:pPr>
                  <a:defRPr/>
                </a:pPr>
                <a:r>
                  <a:rPr lang="de-DE"/>
                  <a:t>Peak are in mAU * min</a:t>
                </a:r>
              </a:p>
            </c:rich>
          </c:tx>
          <c:layout/>
          <c:overlay val="0"/>
        </c:title>
        <c:numFmt formatCode="#,##0.0" sourceLinked="0"/>
        <c:majorTickMark val="out"/>
        <c:minorTickMark val="none"/>
        <c:tickLblPos val="nextTo"/>
        <c:spPr>
          <a:ln w="12700"/>
        </c:spPr>
        <c:crossAx val="93646848"/>
        <c:crosses val="autoZero"/>
        <c:crossBetween val="midCat"/>
      </c:valAx>
    </c:plotArea>
    <c:plotVisOnly val="1"/>
    <c:dispBlanksAs val="gap"/>
    <c:showDLblsOverMax val="0"/>
  </c:chart>
  <c:spPr>
    <a:ln>
      <a:noFill/>
    </a:ln>
  </c:sp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412800</xdr:colOff>
      <xdr:row>16</xdr:row>
      <xdr:rowOff>22500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2</xdr:row>
      <xdr:rowOff>0</xdr:rowOff>
    </xdr:from>
    <xdr:to>
      <xdr:col>20</xdr:col>
      <xdr:colOff>412801</xdr:colOff>
      <xdr:row>16</xdr:row>
      <xdr:rowOff>165375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412800</xdr:colOff>
      <xdr:row>16</xdr:row>
      <xdr:rowOff>22500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9"/>
  <sheetViews>
    <sheetView workbookViewId="0">
      <selection activeCell="B11" sqref="B11"/>
    </sheetView>
  </sheetViews>
  <sheetFormatPr baseColWidth="10" defaultColWidth="9.140625" defaultRowHeight="15" x14ac:dyDescent="0.25"/>
  <cols>
    <col min="1" max="1" width="15.42578125" customWidth="1"/>
    <col min="2" max="2" width="69" bestFit="1" customWidth="1"/>
  </cols>
  <sheetData>
    <row r="1" spans="1:2" ht="22.5" x14ac:dyDescent="0.3">
      <c r="A1" s="1" t="s">
        <v>0</v>
      </c>
    </row>
    <row r="3" spans="1:2" x14ac:dyDescent="0.25">
      <c r="A3" s="6" t="s">
        <v>1</v>
      </c>
      <c r="B3" s="6" t="s">
        <v>92</v>
      </c>
    </row>
    <row r="4" spans="1:2" x14ac:dyDescent="0.25">
      <c r="A4" s="2" t="s">
        <v>4</v>
      </c>
      <c r="B4" s="2" t="s">
        <v>5</v>
      </c>
    </row>
    <row r="5" spans="1:2" x14ac:dyDescent="0.25">
      <c r="A5" s="3" t="s">
        <v>3</v>
      </c>
      <c r="B5" s="3" t="s">
        <v>2</v>
      </c>
    </row>
    <row r="6" spans="1:2" x14ac:dyDescent="0.25">
      <c r="A6" s="3" t="s">
        <v>74</v>
      </c>
      <c r="B6" s="3" t="s">
        <v>75</v>
      </c>
    </row>
    <row r="7" spans="1:2" x14ac:dyDescent="0.25">
      <c r="A7" s="17" t="s">
        <v>67</v>
      </c>
      <c r="B7" s="17" t="s">
        <v>68</v>
      </c>
    </row>
    <row r="8" spans="1:2" x14ac:dyDescent="0.25">
      <c r="A8" s="4" t="s">
        <v>7</v>
      </c>
      <c r="B8" s="4" t="s">
        <v>6</v>
      </c>
    </row>
    <row r="9" spans="1:2" x14ac:dyDescent="0.25">
      <c r="A9" s="5" t="s">
        <v>8</v>
      </c>
      <c r="B9" s="5" t="s">
        <v>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S10"/>
  <sheetViews>
    <sheetView tabSelected="1" topLeftCell="D1" workbookViewId="0">
      <selection activeCell="N28" sqref="N28"/>
    </sheetView>
  </sheetViews>
  <sheetFormatPr baseColWidth="10" defaultRowHeight="15" x14ac:dyDescent="0.25"/>
  <cols>
    <col min="1" max="1" width="21.42578125" customWidth="1"/>
  </cols>
  <sheetData>
    <row r="1" spans="1:19" ht="22.5" x14ac:dyDescent="0.3">
      <c r="A1" s="1" t="s">
        <v>107</v>
      </c>
    </row>
    <row r="3" spans="1:19" x14ac:dyDescent="0.25">
      <c r="A3" s="27" t="s">
        <v>46</v>
      </c>
      <c r="B3" s="26" t="s">
        <v>53</v>
      </c>
      <c r="C3" s="26"/>
      <c r="D3" s="26"/>
      <c r="E3" s="26"/>
      <c r="F3" s="26"/>
      <c r="G3" s="26"/>
      <c r="H3" s="26" t="s">
        <v>100</v>
      </c>
      <c r="I3" s="26"/>
      <c r="J3" s="26"/>
      <c r="K3" s="26"/>
      <c r="L3" s="26"/>
      <c r="M3" s="26"/>
      <c r="N3" s="26" t="s">
        <v>109</v>
      </c>
      <c r="O3" s="26"/>
      <c r="P3" s="26"/>
      <c r="Q3" s="26"/>
      <c r="R3" s="26"/>
      <c r="S3" s="26"/>
    </row>
    <row r="4" spans="1:19" x14ac:dyDescent="0.25">
      <c r="A4" s="27"/>
      <c r="B4" s="12" t="s">
        <v>47</v>
      </c>
      <c r="C4" s="12" t="s">
        <v>48</v>
      </c>
      <c r="D4" s="12" t="s">
        <v>49</v>
      </c>
      <c r="E4" s="12" t="s">
        <v>50</v>
      </c>
      <c r="F4" s="12" t="s">
        <v>51</v>
      </c>
      <c r="G4" s="12" t="s">
        <v>52</v>
      </c>
      <c r="H4" s="12" t="s">
        <v>47</v>
      </c>
      <c r="I4" s="12" t="s">
        <v>48</v>
      </c>
      <c r="J4" s="12" t="s">
        <v>49</v>
      </c>
      <c r="K4" s="12" t="s">
        <v>50</v>
      </c>
      <c r="L4" s="12" t="s">
        <v>51</v>
      </c>
      <c r="M4" s="12" t="s">
        <v>52</v>
      </c>
      <c r="N4" s="12" t="s">
        <v>47</v>
      </c>
      <c r="O4" s="12" t="s">
        <v>48</v>
      </c>
      <c r="P4" s="12" t="s">
        <v>49</v>
      </c>
      <c r="Q4" s="12" t="s">
        <v>50</v>
      </c>
      <c r="R4" s="12" t="s">
        <v>51</v>
      </c>
      <c r="S4" s="12" t="s">
        <v>52</v>
      </c>
    </row>
    <row r="5" spans="1:19" x14ac:dyDescent="0.25">
      <c r="A5">
        <v>0</v>
      </c>
      <c r="B5" s="14">
        <v>0</v>
      </c>
      <c r="C5" s="14">
        <v>0</v>
      </c>
      <c r="D5" s="14">
        <v>0</v>
      </c>
      <c r="E5" s="14">
        <v>0</v>
      </c>
      <c r="F5" s="14">
        <v>0</v>
      </c>
      <c r="G5" s="14">
        <v>0</v>
      </c>
      <c r="H5" s="14">
        <v>0</v>
      </c>
      <c r="I5" s="14">
        <v>0</v>
      </c>
      <c r="J5" s="14">
        <v>0</v>
      </c>
      <c r="K5" s="14">
        <v>0</v>
      </c>
      <c r="L5" s="14">
        <v>0</v>
      </c>
      <c r="M5" s="14">
        <v>0</v>
      </c>
      <c r="N5">
        <v>4.53</v>
      </c>
      <c r="O5">
        <v>5.59</v>
      </c>
      <c r="P5">
        <v>6.18</v>
      </c>
      <c r="Q5">
        <v>6.06</v>
      </c>
      <c r="R5">
        <v>5.81</v>
      </c>
      <c r="S5">
        <v>5.84</v>
      </c>
    </row>
    <row r="6" spans="1:19" x14ac:dyDescent="0.25">
      <c r="A6">
        <v>24</v>
      </c>
      <c r="B6" s="14">
        <v>3979.310165573258</v>
      </c>
      <c r="C6" s="14">
        <v>4287.0432942830366</v>
      </c>
      <c r="D6" s="14">
        <v>6437.477118088098</v>
      </c>
      <c r="E6" s="14">
        <v>4543.5651265229599</v>
      </c>
      <c r="F6" s="14">
        <v>4806.4910215557629</v>
      </c>
      <c r="G6" s="14">
        <v>4529.2984145579521</v>
      </c>
      <c r="H6" s="14">
        <v>2503.8999999999996</v>
      </c>
      <c r="I6" s="14">
        <v>2100</v>
      </c>
      <c r="J6" s="14">
        <v>2360.6</v>
      </c>
      <c r="K6" s="14">
        <v>2190</v>
      </c>
      <c r="L6" s="14">
        <v>3000.4</v>
      </c>
      <c r="M6" s="14">
        <v>2359.3000000000002</v>
      </c>
    </row>
    <row r="7" spans="1:19" x14ac:dyDescent="0.25">
      <c r="A7">
        <v>48</v>
      </c>
      <c r="B7" s="14">
        <v>5080.4332911590136</v>
      </c>
      <c r="C7" s="14">
        <v>4507.3527600749776</v>
      </c>
      <c r="D7" s="14">
        <v>9065.3340502967822</v>
      </c>
      <c r="E7" s="14">
        <v>4686.5022633552007</v>
      </c>
      <c r="F7" s="14">
        <v>5618.5440690409241</v>
      </c>
      <c r="G7" s="14">
        <v>4850.205821618245</v>
      </c>
      <c r="H7" s="14">
        <v>2878.6</v>
      </c>
      <c r="I7" s="14">
        <v>2074.3000000000002</v>
      </c>
      <c r="J7" s="14">
        <v>1918.6</v>
      </c>
      <c r="K7" s="14">
        <v>2182.1</v>
      </c>
      <c r="L7" s="14">
        <v>3195.1</v>
      </c>
      <c r="M7" s="14">
        <v>2440.4</v>
      </c>
    </row>
    <row r="8" spans="1:19" x14ac:dyDescent="0.25">
      <c r="A8">
        <v>72</v>
      </c>
      <c r="B8" s="14">
        <v>5684.4259528272423</v>
      </c>
      <c r="C8" s="14">
        <v>4598.1882849109652</v>
      </c>
      <c r="D8" s="14">
        <v>9840.7185082786636</v>
      </c>
      <c r="E8" s="14">
        <v>4690.5485285848172</v>
      </c>
      <c r="F8" s="14">
        <v>6254.6564511090273</v>
      </c>
      <c r="G8" s="14">
        <v>5234.9181240237422</v>
      </c>
      <c r="H8" s="14">
        <v>2952.6</v>
      </c>
      <c r="I8" s="14">
        <v>2069.1999999999998</v>
      </c>
      <c r="J8" s="14">
        <v>1892.8999999999999</v>
      </c>
      <c r="K8" s="14">
        <v>2230.7999999999997</v>
      </c>
      <c r="L8" s="14">
        <v>3152</v>
      </c>
      <c r="M8" s="14">
        <v>2518.1</v>
      </c>
    </row>
    <row r="9" spans="1:19" x14ac:dyDescent="0.25">
      <c r="A9">
        <v>96</v>
      </c>
      <c r="B9" s="14">
        <v>5267.2164011246487</v>
      </c>
      <c r="C9" s="14">
        <v>4696.8760278038117</v>
      </c>
      <c r="D9" s="14">
        <v>10115.35139331459</v>
      </c>
      <c r="E9" s="14">
        <v>4627.0806388628553</v>
      </c>
      <c r="F9" s="14">
        <v>6397.2857669478271</v>
      </c>
      <c r="G9" s="14">
        <v>5419.2500984067492</v>
      </c>
      <c r="H9" s="14">
        <v>3281.8999999999996</v>
      </c>
      <c r="I9" s="14">
        <v>2025</v>
      </c>
      <c r="J9" s="14">
        <v>1879.5</v>
      </c>
      <c r="K9" s="14">
        <v>2191</v>
      </c>
      <c r="L9" s="14">
        <v>3132.1000000000004</v>
      </c>
      <c r="M9" s="14">
        <v>2543.8000000000002</v>
      </c>
    </row>
    <row r="10" spans="1:19" x14ac:dyDescent="0.25">
      <c r="A10">
        <v>120</v>
      </c>
      <c r="B10" s="14">
        <v>5797.5223273976871</v>
      </c>
      <c r="C10" s="14">
        <v>4822.5156294907838</v>
      </c>
      <c r="D10" s="14">
        <v>10076.843367697595</v>
      </c>
      <c r="E10" s="14">
        <v>4930.6022617931885</v>
      </c>
      <c r="F10" s="14">
        <v>6649.9212824117458</v>
      </c>
      <c r="G10" s="14">
        <v>5668.0080880974692</v>
      </c>
      <c r="H10" s="14">
        <v>3301.2000000000003</v>
      </c>
      <c r="I10" s="14">
        <v>2053.3000000000002</v>
      </c>
      <c r="J10" s="14">
        <v>1883.6999999999998</v>
      </c>
      <c r="K10" s="14">
        <v>2184.5999999999995</v>
      </c>
      <c r="L10" s="14">
        <v>3106.6000000000004</v>
      </c>
      <c r="M10" s="14">
        <v>2574.9</v>
      </c>
      <c r="N10">
        <v>3.35</v>
      </c>
      <c r="O10">
        <v>3.63</v>
      </c>
      <c r="P10">
        <v>4.1399999999999997</v>
      </c>
      <c r="Q10">
        <v>3.58</v>
      </c>
      <c r="R10">
        <v>3.4</v>
      </c>
      <c r="S10">
        <v>3.5</v>
      </c>
    </row>
  </sheetData>
  <mergeCells count="4">
    <mergeCell ref="A3:A4"/>
    <mergeCell ref="B3:G3"/>
    <mergeCell ref="H3:M3"/>
    <mergeCell ref="N3:S3"/>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sheetPr>
  <dimension ref="A1:F46"/>
  <sheetViews>
    <sheetView workbookViewId="0">
      <selection activeCell="G50" sqref="G50"/>
    </sheetView>
  </sheetViews>
  <sheetFormatPr baseColWidth="10" defaultColWidth="9.140625" defaultRowHeight="15" x14ac:dyDescent="0.25"/>
  <cols>
    <col min="1" max="1" width="11.42578125" customWidth="1"/>
  </cols>
  <sheetData>
    <row r="1" spans="1:2" ht="22.5" x14ac:dyDescent="0.3">
      <c r="A1" s="1" t="s">
        <v>42</v>
      </c>
    </row>
    <row r="3" spans="1:2" x14ac:dyDescent="0.25">
      <c r="A3" t="s">
        <v>10</v>
      </c>
      <c r="B3" t="s">
        <v>11</v>
      </c>
    </row>
    <row r="4" spans="1:2" x14ac:dyDescent="0.25">
      <c r="A4">
        <v>0</v>
      </c>
      <c r="B4" s="13">
        <v>6.7167099999999999E-4</v>
      </c>
    </row>
    <row r="5" spans="1:2" x14ac:dyDescent="0.25">
      <c r="A5">
        <v>150</v>
      </c>
      <c r="B5" s="13">
        <v>4.0841012000000003E-2</v>
      </c>
    </row>
    <row r="6" spans="1:2" x14ac:dyDescent="0.25">
      <c r="A6">
        <v>400</v>
      </c>
      <c r="B6" s="13">
        <v>9.9255795999999993E-2</v>
      </c>
    </row>
    <row r="7" spans="1:2" x14ac:dyDescent="0.25">
      <c r="A7">
        <v>600</v>
      </c>
      <c r="B7" s="13">
        <v>0.13659262</v>
      </c>
    </row>
    <row r="8" spans="1:2" x14ac:dyDescent="0.25">
      <c r="A8">
        <v>800</v>
      </c>
      <c r="B8" s="13">
        <v>0.180391315</v>
      </c>
    </row>
    <row r="9" spans="1:2" x14ac:dyDescent="0.25">
      <c r="A9">
        <v>1000</v>
      </c>
      <c r="B9" s="13">
        <v>0.22452127199999999</v>
      </c>
    </row>
    <row r="10" spans="1:2" x14ac:dyDescent="0.25">
      <c r="A10">
        <v>1500</v>
      </c>
      <c r="B10" s="13">
        <v>0.33669022799999998</v>
      </c>
    </row>
    <row r="11" spans="1:2" x14ac:dyDescent="0.25">
      <c r="A11">
        <v>4000</v>
      </c>
      <c r="B11" s="13">
        <v>0.88054770500000001</v>
      </c>
    </row>
    <row r="12" spans="1:2" x14ac:dyDescent="0.25">
      <c r="A12">
        <v>6000</v>
      </c>
      <c r="B12" s="13">
        <v>1.314532214</v>
      </c>
    </row>
    <row r="13" spans="1:2" x14ac:dyDescent="0.25">
      <c r="A13">
        <v>8000</v>
      </c>
      <c r="B13" s="13">
        <v>1.7350471460000001</v>
      </c>
    </row>
    <row r="14" spans="1:2" x14ac:dyDescent="0.25">
      <c r="A14">
        <v>10000</v>
      </c>
      <c r="B14" s="13">
        <v>2.1166154220000002</v>
      </c>
    </row>
    <row r="15" spans="1:2" x14ac:dyDescent="0.25">
      <c r="A15">
        <v>15000</v>
      </c>
      <c r="B15" s="13">
        <v>2.7557404719999998</v>
      </c>
    </row>
    <row r="16" spans="1:2" x14ac:dyDescent="0.25">
      <c r="A16">
        <v>20000</v>
      </c>
      <c r="B16" s="13">
        <v>2.8764154519999998</v>
      </c>
    </row>
    <row r="19" spans="1:6" ht="20.25" thickBot="1" x14ac:dyDescent="0.35">
      <c r="A19" s="7" t="s">
        <v>12</v>
      </c>
    </row>
    <row r="20" spans="1:6" ht="15.75" thickTop="1" x14ac:dyDescent="0.25">
      <c r="A20" t="s">
        <v>13</v>
      </c>
    </row>
    <row r="21" spans="1:6" x14ac:dyDescent="0.25">
      <c r="A21" t="s">
        <v>14</v>
      </c>
      <c r="B21" s="8">
        <v>0.998</v>
      </c>
    </row>
    <row r="22" spans="1:6" x14ac:dyDescent="0.25">
      <c r="A22" t="s">
        <v>15</v>
      </c>
      <c r="B22" t="s">
        <v>16</v>
      </c>
    </row>
    <row r="23" spans="1:6" x14ac:dyDescent="0.25">
      <c r="A23" t="s">
        <v>17</v>
      </c>
      <c r="B23" t="s">
        <v>18</v>
      </c>
    </row>
    <row r="24" spans="1:6" x14ac:dyDescent="0.25">
      <c r="A24" t="s">
        <v>19</v>
      </c>
      <c r="B24" t="s">
        <v>20</v>
      </c>
    </row>
    <row r="26" spans="1:6" x14ac:dyDescent="0.25">
      <c r="A26" t="s">
        <v>21</v>
      </c>
    </row>
    <row r="27" spans="1:6" x14ac:dyDescent="0.25">
      <c r="A27" t="s">
        <v>22</v>
      </c>
      <c r="B27" s="9">
        <v>50</v>
      </c>
      <c r="C27" s="10">
        <v>0.1</v>
      </c>
    </row>
    <row r="28" spans="1:6" x14ac:dyDescent="0.25">
      <c r="A28" t="s">
        <v>23</v>
      </c>
      <c r="B28">
        <v>214.5</v>
      </c>
      <c r="C28" s="10">
        <v>0.2</v>
      </c>
    </row>
    <row r="29" spans="1:6" x14ac:dyDescent="0.25">
      <c r="A29" t="s">
        <v>25</v>
      </c>
      <c r="B29" t="s">
        <v>26</v>
      </c>
    </row>
    <row r="31" spans="1:6" x14ac:dyDescent="0.25">
      <c r="A31" t="s">
        <v>24</v>
      </c>
    </row>
    <row r="32" spans="1:6" x14ac:dyDescent="0.25">
      <c r="A32" t="s">
        <v>27</v>
      </c>
      <c r="B32" t="s">
        <v>71</v>
      </c>
      <c r="C32" t="s">
        <v>28</v>
      </c>
      <c r="D32" t="s">
        <v>29</v>
      </c>
      <c r="E32" t="s">
        <v>30</v>
      </c>
      <c r="F32" t="s">
        <v>31</v>
      </c>
    </row>
    <row r="33" spans="1:6" x14ac:dyDescent="0.25">
      <c r="A33" s="11" t="s">
        <v>32</v>
      </c>
      <c r="B33" s="11">
        <v>20000</v>
      </c>
      <c r="C33" s="11" t="s">
        <v>39</v>
      </c>
      <c r="D33" s="11" t="s">
        <v>39</v>
      </c>
      <c r="E33" s="11" t="s">
        <v>39</v>
      </c>
      <c r="F33" s="11" t="s">
        <v>39</v>
      </c>
    </row>
    <row r="34" spans="1:6" x14ac:dyDescent="0.25">
      <c r="A34" s="11" t="s">
        <v>33</v>
      </c>
      <c r="B34" s="11">
        <v>15000</v>
      </c>
      <c r="C34" s="11" t="s">
        <v>32</v>
      </c>
      <c r="D34" s="11">
        <v>900</v>
      </c>
      <c r="E34" s="11" t="s">
        <v>40</v>
      </c>
      <c r="F34" s="11">
        <v>300</v>
      </c>
    </row>
    <row r="35" spans="1:6" x14ac:dyDescent="0.25">
      <c r="A35" s="11" t="s">
        <v>34</v>
      </c>
      <c r="B35" s="11">
        <v>10000</v>
      </c>
      <c r="C35" s="11" t="s">
        <v>32</v>
      </c>
      <c r="D35" s="11">
        <v>1000</v>
      </c>
      <c r="E35" s="11" t="s">
        <v>40</v>
      </c>
      <c r="F35" s="11">
        <v>1000</v>
      </c>
    </row>
    <row r="36" spans="1:6" x14ac:dyDescent="0.25">
      <c r="A36" s="11" t="s">
        <v>35</v>
      </c>
      <c r="B36" s="11">
        <v>8000</v>
      </c>
      <c r="C36" s="11" t="s">
        <v>32</v>
      </c>
      <c r="D36" s="11">
        <v>600</v>
      </c>
      <c r="E36" s="11" t="s">
        <v>40</v>
      </c>
      <c r="F36" s="11">
        <v>900</v>
      </c>
    </row>
    <row r="37" spans="1:6" x14ac:dyDescent="0.25">
      <c r="A37" s="11" t="s">
        <v>36</v>
      </c>
      <c r="B37" s="11">
        <v>6000</v>
      </c>
      <c r="C37" s="11" t="s">
        <v>34</v>
      </c>
      <c r="D37" s="11">
        <v>600</v>
      </c>
      <c r="E37" s="11" t="s">
        <v>40</v>
      </c>
      <c r="F37" s="11">
        <v>400</v>
      </c>
    </row>
    <row r="38" spans="1:6" x14ac:dyDescent="0.25">
      <c r="A38" s="11" t="s">
        <v>37</v>
      </c>
      <c r="B38" s="11">
        <v>4000</v>
      </c>
      <c r="C38" s="11" t="s">
        <v>34</v>
      </c>
      <c r="D38" s="11">
        <v>400</v>
      </c>
      <c r="E38" s="11" t="s">
        <v>40</v>
      </c>
      <c r="F38" s="11">
        <v>600</v>
      </c>
    </row>
    <row r="39" spans="1:6" x14ac:dyDescent="0.25">
      <c r="A39" s="11" t="s">
        <v>38</v>
      </c>
      <c r="B39" s="11">
        <v>1500</v>
      </c>
      <c r="C39" s="11" t="s">
        <v>33</v>
      </c>
      <c r="D39" s="11">
        <v>100</v>
      </c>
      <c r="E39" s="11" t="s">
        <v>40</v>
      </c>
      <c r="F39" s="11">
        <v>900</v>
      </c>
    </row>
    <row r="40" spans="1:6" x14ac:dyDescent="0.25">
      <c r="A40" s="11"/>
      <c r="B40" s="11">
        <v>1000</v>
      </c>
      <c r="C40" s="11" t="s">
        <v>34</v>
      </c>
      <c r="D40" s="11">
        <v>100</v>
      </c>
      <c r="E40" s="11" t="s">
        <v>40</v>
      </c>
      <c r="F40" s="11">
        <v>900</v>
      </c>
    </row>
    <row r="41" spans="1:6" x14ac:dyDescent="0.25">
      <c r="A41" s="11"/>
      <c r="B41" s="11">
        <v>800</v>
      </c>
      <c r="C41" s="11" t="s">
        <v>35</v>
      </c>
      <c r="D41" s="11">
        <v>100</v>
      </c>
      <c r="E41" s="11" t="s">
        <v>40</v>
      </c>
      <c r="F41" s="11">
        <v>900</v>
      </c>
    </row>
    <row r="42" spans="1:6" x14ac:dyDescent="0.25">
      <c r="A42" s="11"/>
      <c r="B42" s="11">
        <v>600</v>
      </c>
      <c r="C42" s="11" t="s">
        <v>36</v>
      </c>
      <c r="D42" s="11">
        <v>100</v>
      </c>
      <c r="E42" s="11" t="s">
        <v>40</v>
      </c>
      <c r="F42" s="11">
        <v>900</v>
      </c>
    </row>
    <row r="43" spans="1:6" x14ac:dyDescent="0.25">
      <c r="A43" s="11"/>
      <c r="B43" s="11">
        <v>400</v>
      </c>
      <c r="C43" s="11" t="s">
        <v>37</v>
      </c>
      <c r="D43" s="11">
        <v>100</v>
      </c>
      <c r="E43" s="11" t="s">
        <v>40</v>
      </c>
      <c r="F43" s="11">
        <v>900</v>
      </c>
    </row>
    <row r="44" spans="1:6" x14ac:dyDescent="0.25">
      <c r="A44" s="11"/>
      <c r="B44" s="11">
        <v>150</v>
      </c>
      <c r="C44" s="11" t="s">
        <v>38</v>
      </c>
      <c r="D44" s="11">
        <v>100</v>
      </c>
      <c r="E44" s="11" t="s">
        <v>40</v>
      </c>
      <c r="F44" s="11">
        <v>900</v>
      </c>
    </row>
    <row r="45" spans="1:6" x14ac:dyDescent="0.25">
      <c r="A45" s="11" t="s">
        <v>40</v>
      </c>
      <c r="B45" s="11">
        <v>0</v>
      </c>
      <c r="C45" s="11" t="s">
        <v>39</v>
      </c>
      <c r="D45" s="11" t="s">
        <v>39</v>
      </c>
      <c r="E45" s="11" t="s">
        <v>39</v>
      </c>
      <c r="F45" s="11" t="s">
        <v>39</v>
      </c>
    </row>
    <row r="46" spans="1:6" x14ac:dyDescent="0.25">
      <c r="A46" t="s">
        <v>41</v>
      </c>
    </row>
  </sheetData>
  <sortState ref="B33:B44">
    <sortCondition descending="1" ref="B33"/>
  </sortState>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AA76"/>
  <sheetViews>
    <sheetView zoomScale="85" zoomScaleNormal="85" workbookViewId="0">
      <selection activeCell="H5" sqref="H5:M10"/>
    </sheetView>
  </sheetViews>
  <sheetFormatPr baseColWidth="10" defaultColWidth="9.140625" defaultRowHeight="15" x14ac:dyDescent="0.25"/>
  <cols>
    <col min="1" max="1" width="21.42578125" customWidth="1"/>
  </cols>
  <sheetData>
    <row r="1" spans="1:27" ht="22.5" x14ac:dyDescent="0.3">
      <c r="A1" s="1" t="s">
        <v>43</v>
      </c>
    </row>
    <row r="3" spans="1:27" x14ac:dyDescent="0.25">
      <c r="A3" s="27" t="s">
        <v>46</v>
      </c>
      <c r="B3" s="26" t="s">
        <v>45</v>
      </c>
      <c r="C3" s="26"/>
      <c r="D3" s="26"/>
      <c r="E3" s="26"/>
      <c r="F3" s="26"/>
      <c r="G3" s="26"/>
      <c r="H3" s="26" t="s">
        <v>53</v>
      </c>
      <c r="I3" s="26"/>
      <c r="J3" s="26"/>
      <c r="K3" s="26"/>
      <c r="L3" s="26"/>
      <c r="M3" s="26"/>
      <c r="N3" s="26" t="s">
        <v>93</v>
      </c>
      <c r="O3" s="26"/>
      <c r="P3" s="26"/>
      <c r="Q3" s="26"/>
      <c r="R3" s="26"/>
      <c r="S3" s="26"/>
    </row>
    <row r="4" spans="1:27" x14ac:dyDescent="0.25">
      <c r="A4" s="27"/>
      <c r="B4" s="12" t="s">
        <v>47</v>
      </c>
      <c r="C4" s="12" t="s">
        <v>48</v>
      </c>
      <c r="D4" s="12" t="s">
        <v>49</v>
      </c>
      <c r="E4" s="12" t="s">
        <v>50</v>
      </c>
      <c r="F4" s="12" t="s">
        <v>51</v>
      </c>
      <c r="G4" s="12" t="s">
        <v>52</v>
      </c>
      <c r="H4" s="12" t="s">
        <v>47</v>
      </c>
      <c r="I4" s="12" t="s">
        <v>48</v>
      </c>
      <c r="J4" s="12" t="s">
        <v>49</v>
      </c>
      <c r="K4" s="12" t="s">
        <v>50</v>
      </c>
      <c r="L4" s="12" t="s">
        <v>51</v>
      </c>
      <c r="M4" s="12" t="s">
        <v>52</v>
      </c>
      <c r="N4" s="12" t="s">
        <v>47</v>
      </c>
      <c r="O4" s="12" t="s">
        <v>48</v>
      </c>
      <c r="P4" s="12" t="s">
        <v>49</v>
      </c>
      <c r="Q4" s="12" t="s">
        <v>50</v>
      </c>
      <c r="R4" s="12" t="s">
        <v>51</v>
      </c>
      <c r="S4" s="12" t="s">
        <v>52</v>
      </c>
      <c r="V4" s="9"/>
      <c r="W4" s="9"/>
      <c r="X4" s="9"/>
      <c r="Y4" s="9"/>
      <c r="Z4" s="9"/>
      <c r="AA4" s="9"/>
    </row>
    <row r="5" spans="1:27" x14ac:dyDescent="0.25">
      <c r="A5">
        <v>0</v>
      </c>
      <c r="B5" s="13">
        <f>'290nm_SD_raw'!F5</f>
        <v>2.1722469360000001</v>
      </c>
      <c r="C5" s="13">
        <f>'290nm_SD_raw'!F11</f>
        <v>2.350921842</v>
      </c>
      <c r="D5" s="13">
        <f>'290nm_SD_raw'!F17</f>
        <v>2.7804747330000001</v>
      </c>
      <c r="E5" s="13">
        <f>'290nm_SD_raw'!F23</f>
        <v>2.359912123</v>
      </c>
      <c r="F5" s="13">
        <f>'290nm_SD_raw'!F29</f>
        <v>2.3978347119999999</v>
      </c>
      <c r="G5" s="13">
        <f>'290nm_SD_raw'!F35</f>
        <v>2.3936300020000001</v>
      </c>
      <c r="H5" s="14">
        <f>IF(B5&lt;&gt;"",(B$5-B5)/0.0002134,"")</f>
        <v>0</v>
      </c>
      <c r="I5" s="14">
        <f t="shared" ref="I5" si="0">IF(C5&lt;&gt;"",(C$5-C5)/0.0002134,"")</f>
        <v>0</v>
      </c>
      <c r="J5" s="14">
        <f t="shared" ref="J5:M10" si="1">IF(D5&lt;&gt;"",(D$5-D5)/0.0002134,"")</f>
        <v>0</v>
      </c>
      <c r="K5" s="14">
        <f t="shared" si="1"/>
        <v>0</v>
      </c>
      <c r="L5" s="14">
        <f t="shared" si="1"/>
        <v>0</v>
      </c>
      <c r="M5" s="14">
        <f t="shared" si="1"/>
        <v>0</v>
      </c>
      <c r="N5" s="9" t="str">
        <f>IF(ISNUMBER('290nm_SD_raw'!G5),2*('290nm_SD_raw'!G5)/0.0002134,"")</f>
        <v/>
      </c>
      <c r="O5" s="9" t="str">
        <f>IF(ISNUMBER('290nm_SD_raw'!G11),2*('290nm_SD_raw'!G11)/0.0002134,"")</f>
        <v/>
      </c>
      <c r="P5" s="9" t="str">
        <f>IF(ISNUMBER('290nm_SD_raw'!G17),2*('290nm_SD_raw'!G17)/0.0002134,"")</f>
        <v/>
      </c>
      <c r="Q5" s="9" t="str">
        <f>IF(ISNUMBER('290nm_SD_raw'!G23),2*('290nm_SD_raw'!G23)/0.0002134,"")</f>
        <v/>
      </c>
      <c r="R5" s="9" t="str">
        <f>IF(ISNUMBER('290nm_SD_raw'!G29),2*('290nm_SD_raw'!G29)/0.0002134,"")</f>
        <v/>
      </c>
      <c r="S5" s="9" t="str">
        <f>IF(ISNUMBER('290nm_SD_raw'!G35),2*('290nm_SD_raw'!G35)/0.0002134,"")</f>
        <v/>
      </c>
    </row>
    <row r="6" spans="1:27" x14ac:dyDescent="0.25">
      <c r="A6">
        <v>24</v>
      </c>
      <c r="B6" s="13">
        <f>'290nm_SD_raw'!F6</f>
        <v>1.3230621466666668</v>
      </c>
      <c r="C6" s="13">
        <f>'290nm_SD_raw'!F12</f>
        <v>1.4360668029999999</v>
      </c>
      <c r="D6" s="13">
        <f>'290nm_SD_raw'!F18</f>
        <v>1.406717116</v>
      </c>
      <c r="E6" s="13">
        <f>'290nm_SD_raw'!F24</f>
        <v>1.3903153250000002</v>
      </c>
      <c r="F6" s="13">
        <f>'290nm_SD_raw'!F30</f>
        <v>1.3721295280000001</v>
      </c>
      <c r="G6" s="13">
        <f>'290nm_SD_raw'!F36</f>
        <v>1.4270777203333331</v>
      </c>
      <c r="H6" s="14">
        <f t="shared" ref="H6:H10" si="2">IF(B6&lt;&gt;"",(B$5-B6)/0.0002134,"")</f>
        <v>3979.310165573258</v>
      </c>
      <c r="I6" s="14">
        <f t="shared" ref="I6:I10" si="3">IF(C6&lt;&gt;"",(C$5-C6)/0.0002134,"")</f>
        <v>4287.0432942830366</v>
      </c>
      <c r="J6" s="14">
        <f t="shared" si="1"/>
        <v>6437.477118088098</v>
      </c>
      <c r="K6" s="14">
        <f t="shared" si="1"/>
        <v>4543.5651265229599</v>
      </c>
      <c r="L6" s="14">
        <f t="shared" si="1"/>
        <v>4806.4910215557629</v>
      </c>
      <c r="M6" s="14">
        <f t="shared" si="1"/>
        <v>4529.2984145579521</v>
      </c>
      <c r="N6" s="9">
        <f>IF(ISNUMBER('290nm_SD_raw'!G6),2*('290nm_SD_raw'!G6)/0.0002134,"")</f>
        <v>11.246137069428775</v>
      </c>
      <c r="O6" s="9">
        <f>IF(ISNUMBER('290nm_SD_raw'!G12),2*('290nm_SD_raw'!G12)/0.0002134,"")</f>
        <v>2.0668620297827069</v>
      </c>
      <c r="P6" s="9">
        <f>IF(ISNUMBER('290nm_SD_raw'!G18),2*('290nm_SD_raw'!G18)/0.0002134,"")</f>
        <v>0.55258500595149029</v>
      </c>
      <c r="Q6" s="9">
        <f>IF(ISNUMBER('290nm_SD_raw'!G24),2*('290nm_SD_raw'!G24)/0.0002134,"")</f>
        <v>13.978300798994269</v>
      </c>
      <c r="R6" s="9">
        <f>IF(ISNUMBER('290nm_SD_raw'!G30),2*('290nm_SD_raw'!G30)/0.0002134,"")</f>
        <v>6.8763762646683242</v>
      </c>
      <c r="S6" s="9">
        <f>IF(ISNUMBER('290nm_SD_raw'!G36),2*('290nm_SD_raw'!G36)/0.0002134,"")</f>
        <v>12.313160708235047</v>
      </c>
    </row>
    <row r="7" spans="1:27" x14ac:dyDescent="0.25">
      <c r="A7">
        <v>48</v>
      </c>
      <c r="B7" s="13">
        <f>'290nm_SD_raw'!F7</f>
        <v>1.0880824716666666</v>
      </c>
      <c r="C7" s="13">
        <f>'290nm_SD_raw'!F13</f>
        <v>1.3890527629999998</v>
      </c>
      <c r="D7" s="13">
        <f>'290nm_SD_raw'!F19</f>
        <v>0.84593244666666667</v>
      </c>
      <c r="E7" s="13">
        <f>'290nm_SD_raw'!F25</f>
        <v>1.3598125400000001</v>
      </c>
      <c r="F7" s="13">
        <f>'290nm_SD_raw'!F31</f>
        <v>1.1988374076666666</v>
      </c>
      <c r="G7" s="13">
        <f>'290nm_SD_raw'!F37</f>
        <v>1.3585960796666665</v>
      </c>
      <c r="H7" s="14">
        <f t="shared" si="2"/>
        <v>5080.4332911590136</v>
      </c>
      <c r="I7" s="14">
        <f t="shared" si="3"/>
        <v>4507.3527600749776</v>
      </c>
      <c r="J7" s="14">
        <f t="shared" si="1"/>
        <v>9065.3340502967822</v>
      </c>
      <c r="K7" s="14">
        <f t="shared" si="1"/>
        <v>4686.5022633552007</v>
      </c>
      <c r="L7" s="14">
        <f t="shared" si="1"/>
        <v>5618.5440690409241</v>
      </c>
      <c r="M7" s="14">
        <f t="shared" si="1"/>
        <v>4850.205821618245</v>
      </c>
      <c r="N7" s="9">
        <f>IF(ISNUMBER('290nm_SD_raw'!G7),2*('290nm_SD_raw'!G7)/0.0002134,"")</f>
        <v>6.358978210393099</v>
      </c>
      <c r="O7" s="9">
        <f>IF(ISNUMBER('290nm_SD_raw'!G13),2*('290nm_SD_raw'!G13)/0.0002134,"")</f>
        <v>15.380752102524687</v>
      </c>
      <c r="P7" s="9">
        <f>IF(ISNUMBER('290nm_SD_raw'!G19),2*('290nm_SD_raw'!G19)/0.0002134,"")</f>
        <v>2.3148552016481903</v>
      </c>
      <c r="Q7" s="9">
        <f>IF(ISNUMBER('290nm_SD_raw'!G25),2*('290nm_SD_raw'!G25)/0.0002134,"")</f>
        <v>2.4064160955779204</v>
      </c>
      <c r="R7" s="9">
        <f>IF(ISNUMBER('290nm_SD_raw'!G31),2*('290nm_SD_raw'!G31)/0.0002134,"")</f>
        <v>2.386384808507191</v>
      </c>
      <c r="S7" s="9">
        <f>IF(ISNUMBER('290nm_SD_raw'!G37),2*('290nm_SD_raw'!G37)/0.0002134,"")</f>
        <v>12.726792894613544</v>
      </c>
    </row>
    <row r="8" spans="1:27" x14ac:dyDescent="0.25">
      <c r="A8">
        <v>72</v>
      </c>
      <c r="B8" s="13">
        <f>'290nm_SD_raw'!F8</f>
        <v>0.95919043766666656</v>
      </c>
      <c r="C8" s="13">
        <f>'290nm_SD_raw'!F14</f>
        <v>1.3696684619999999</v>
      </c>
      <c r="D8" s="13">
        <f>'290nm_SD_raw'!F20</f>
        <v>0.68046540333333327</v>
      </c>
      <c r="E8" s="13">
        <f>'290nm_SD_raw'!F26</f>
        <v>1.358949067</v>
      </c>
      <c r="F8" s="13">
        <f>'290nm_SD_raw'!F32</f>
        <v>1.0630910253333334</v>
      </c>
      <c r="G8" s="13">
        <f>'290nm_SD_raw'!F38</f>
        <v>1.2764984743333334</v>
      </c>
      <c r="H8" s="14">
        <f t="shared" si="2"/>
        <v>5684.4259528272423</v>
      </c>
      <c r="I8" s="14">
        <f t="shared" si="3"/>
        <v>4598.1882849109652</v>
      </c>
      <c r="J8" s="14">
        <f t="shared" si="1"/>
        <v>9840.7185082786636</v>
      </c>
      <c r="K8" s="14">
        <f t="shared" si="1"/>
        <v>4690.5485285848172</v>
      </c>
      <c r="L8" s="14">
        <f t="shared" si="1"/>
        <v>6254.6564511090273</v>
      </c>
      <c r="M8" s="14">
        <f t="shared" si="1"/>
        <v>5234.9181240237422</v>
      </c>
      <c r="N8" s="9">
        <f>IF(ISNUMBER('290nm_SD_raw'!G8),2*('290nm_SD_raw'!G8)/0.0002134,"")</f>
        <v>8.6488095097465916</v>
      </c>
      <c r="O8" s="9">
        <f>IF(ISNUMBER('290nm_SD_raw'!G14),2*('290nm_SD_raw'!G14)/0.0002134,"")</f>
        <v>2.6305652763236536</v>
      </c>
      <c r="P8" s="9">
        <f>IF(ISNUMBER('290nm_SD_raw'!G20),2*('290nm_SD_raw'!G20)/0.0002134,"")</f>
        <v>7.9101278475775993</v>
      </c>
      <c r="Q8" s="9">
        <f>IF(ISNUMBER('290nm_SD_raw'!G26),2*('290nm_SD_raw'!G26)/0.0002134,"")</f>
        <v>2.6843805524325997</v>
      </c>
      <c r="R8" s="9">
        <f>IF(ISNUMBER('290nm_SD_raw'!G32),2*('290nm_SD_raw'!G32)/0.0002134,"")</f>
        <v>6.3396178560170497</v>
      </c>
      <c r="S8" s="9">
        <f>IF(ISNUMBER('290nm_SD_raw'!G38),2*('290nm_SD_raw'!G38)/0.0002134,"")</f>
        <v>13.748100410848103</v>
      </c>
    </row>
    <row r="9" spans="1:27" x14ac:dyDescent="0.25">
      <c r="A9">
        <v>96</v>
      </c>
      <c r="B9" s="13">
        <f>'290nm_SD_raw'!F9</f>
        <v>1.048222956</v>
      </c>
      <c r="C9" s="13">
        <f>'290nm_SD_raw'!F15</f>
        <v>1.3486084976666666</v>
      </c>
      <c r="D9" s="13">
        <f>'290nm_SD_raw'!F21</f>
        <v>0.62185874566666666</v>
      </c>
      <c r="E9" s="13">
        <f>'290nm_SD_raw'!F27</f>
        <v>1.3724931146666666</v>
      </c>
      <c r="F9" s="13">
        <f>'290nm_SD_raw'!F33</f>
        <v>1.0326539293333334</v>
      </c>
      <c r="G9" s="13">
        <f>'290nm_SD_raw'!F39</f>
        <v>1.2371620309999998</v>
      </c>
      <c r="H9" s="14">
        <f t="shared" si="2"/>
        <v>5267.2164011246487</v>
      </c>
      <c r="I9" s="14">
        <f t="shared" si="3"/>
        <v>4696.8760278038117</v>
      </c>
      <c r="J9" s="14">
        <f t="shared" si="1"/>
        <v>10115.35139331459</v>
      </c>
      <c r="K9" s="14">
        <f t="shared" si="1"/>
        <v>4627.0806388628553</v>
      </c>
      <c r="L9" s="14">
        <f t="shared" si="1"/>
        <v>6397.2857669478271</v>
      </c>
      <c r="M9" s="14">
        <f t="shared" si="1"/>
        <v>5419.2500984067492</v>
      </c>
      <c r="N9" s="9">
        <f>IF(ISNUMBER('290nm_SD_raw'!G9),2*('290nm_SD_raw'!G9)/0.0002134,"")</f>
        <v>2.3711726856897832</v>
      </c>
      <c r="O9" s="9">
        <f>IF(ISNUMBER('290nm_SD_raw'!G15),2*('290nm_SD_raw'!G15)/0.0002134,"")</f>
        <v>1.9839962924237742</v>
      </c>
      <c r="P9" s="9">
        <f>IF(ISNUMBER('290nm_SD_raw'!G21),2*('290nm_SD_raw'!G21)/0.0002134,"")</f>
        <v>1.7437168542453985</v>
      </c>
      <c r="Q9" s="9">
        <f>IF(ISNUMBER('290nm_SD_raw'!G27),2*('290nm_SD_raw'!G27)/0.0002134,"")</f>
        <v>22.187397693985371</v>
      </c>
      <c r="R9" s="9">
        <f>IF(ISNUMBER('290nm_SD_raw'!G33),2*('290nm_SD_raw'!G33)/0.0002134,"")</f>
        <v>2.6601941222275123</v>
      </c>
      <c r="S9" s="9">
        <f>IF(ISNUMBER('290nm_SD_raw'!G39),2*('290nm_SD_raw'!G39)/0.0002134,"")</f>
        <v>7.7720220220190157</v>
      </c>
    </row>
    <row r="10" spans="1:27" x14ac:dyDescent="0.25">
      <c r="A10">
        <v>120</v>
      </c>
      <c r="B10" s="13">
        <f>'290nm_SD_raw'!F10</f>
        <v>0.93505567133333345</v>
      </c>
      <c r="C10" s="13">
        <f>'290nm_SD_raw'!F16</f>
        <v>1.3217970066666667</v>
      </c>
      <c r="D10" s="13">
        <f>'290nm_SD_raw'!F22</f>
        <v>0.63007635833333342</v>
      </c>
      <c r="E10" s="13">
        <f>'290nm_SD_raw'!F28</f>
        <v>1.3077216003333334</v>
      </c>
      <c r="F10" s="13">
        <f>'290nm_SD_raw'!F34</f>
        <v>0.97874151033333334</v>
      </c>
      <c r="G10" s="13">
        <f>'290nm_SD_raw'!F40</f>
        <v>1.1840770760000001</v>
      </c>
      <c r="H10" s="14">
        <f t="shared" si="2"/>
        <v>5797.5223273976871</v>
      </c>
      <c r="I10" s="14">
        <f t="shared" si="3"/>
        <v>4822.5156294907838</v>
      </c>
      <c r="J10" s="14">
        <f t="shared" si="1"/>
        <v>10076.843367697595</v>
      </c>
      <c r="K10" s="14">
        <f t="shared" si="1"/>
        <v>4930.6022617931885</v>
      </c>
      <c r="L10" s="14">
        <f t="shared" si="1"/>
        <v>6649.9212824117458</v>
      </c>
      <c r="M10" s="14">
        <f t="shared" si="1"/>
        <v>5668.0080880974692</v>
      </c>
      <c r="N10" s="9">
        <f>IF(ISNUMBER('290nm_SD_raw'!G10),2*('290nm_SD_raw'!G10)/0.0002134,"")</f>
        <v>2.543237786368405</v>
      </c>
      <c r="O10" s="9">
        <f>IF(ISNUMBER('290nm_SD_raw'!G16),2*('290nm_SD_raw'!G16)/0.0002134,"")</f>
        <v>7.6469878735744512</v>
      </c>
      <c r="P10" s="9">
        <f>IF(ISNUMBER('290nm_SD_raw'!G22),2*('290nm_SD_raw'!G22)/0.0002134,"")</f>
        <v>3.1173295941150063</v>
      </c>
      <c r="Q10" s="9">
        <f>IF(ISNUMBER('290nm_SD_raw'!G28),2*('290nm_SD_raw'!G28)/0.0002134,"")</f>
        <v>13.255996697047037</v>
      </c>
      <c r="R10" s="9">
        <f>IF(ISNUMBER('290nm_SD_raw'!G34),2*('290nm_SD_raw'!G34)/0.0002134,"")</f>
        <v>14.349473899042957</v>
      </c>
      <c r="S10" s="9">
        <f>IF(ISNUMBER('290nm_SD_raw'!G40),2*('290nm_SD_raw'!G40)/0.0002134,"")</f>
        <v>8.4307143121697976</v>
      </c>
    </row>
    <row r="11" spans="1:27" x14ac:dyDescent="0.25">
      <c r="B11" s="13"/>
      <c r="C11" s="13"/>
      <c r="D11" s="13"/>
      <c r="E11" s="13"/>
      <c r="F11" s="13"/>
      <c r="N11" s="9"/>
      <c r="O11" s="9"/>
      <c r="P11" s="9"/>
      <c r="Q11" s="9"/>
      <c r="R11" s="9"/>
    </row>
    <row r="12" spans="1:27" x14ac:dyDescent="0.25">
      <c r="H12" s="15"/>
    </row>
    <row r="13" spans="1:27" ht="18" thickBot="1" x14ac:dyDescent="0.35">
      <c r="A13" s="16" t="s">
        <v>12</v>
      </c>
      <c r="H13" s="15"/>
    </row>
    <row r="14" spans="1:27" ht="15.75" thickTop="1" x14ac:dyDescent="0.25">
      <c r="A14" t="s">
        <v>86</v>
      </c>
    </row>
    <row r="15" spans="1:27" x14ac:dyDescent="0.25">
      <c r="A15" t="s">
        <v>88</v>
      </c>
    </row>
    <row r="16" spans="1:27" x14ac:dyDescent="0.25">
      <c r="A16" t="s">
        <v>57</v>
      </c>
    </row>
    <row r="19" spans="1:2" x14ac:dyDescent="0.25">
      <c r="A19" t="s">
        <v>54</v>
      </c>
    </row>
    <row r="20" spans="1:2" x14ac:dyDescent="0.25">
      <c r="A20" t="s">
        <v>87</v>
      </c>
    </row>
    <row r="21" spans="1:2" x14ac:dyDescent="0.25">
      <c r="A21" t="s">
        <v>56</v>
      </c>
    </row>
    <row r="22" spans="1:2" x14ac:dyDescent="0.25">
      <c r="A22" t="s">
        <v>55</v>
      </c>
    </row>
    <row r="23" spans="1:2" x14ac:dyDescent="0.25">
      <c r="A23" t="s">
        <v>58</v>
      </c>
    </row>
    <row r="24" spans="1:2" x14ac:dyDescent="0.25">
      <c r="A24" t="s">
        <v>57</v>
      </c>
    </row>
    <row r="25" spans="1:2" x14ac:dyDescent="0.25">
      <c r="A25" t="s">
        <v>85</v>
      </c>
    </row>
    <row r="26" spans="1:2" x14ac:dyDescent="0.25">
      <c r="A26" t="s">
        <v>89</v>
      </c>
    </row>
    <row r="27" spans="1:2" x14ac:dyDescent="0.25">
      <c r="A27" t="s">
        <v>90</v>
      </c>
    </row>
    <row r="30" spans="1:2" x14ac:dyDescent="0.25">
      <c r="A30" t="s">
        <v>59</v>
      </c>
    </row>
    <row r="31" spans="1:2" x14ac:dyDescent="0.25">
      <c r="A31" t="s">
        <v>60</v>
      </c>
    </row>
    <row r="32" spans="1:2" x14ac:dyDescent="0.25">
      <c r="A32" t="s">
        <v>44</v>
      </c>
      <c r="B32" t="s">
        <v>96</v>
      </c>
    </row>
    <row r="33" spans="1:3" x14ac:dyDescent="0.25">
      <c r="A33" t="s">
        <v>47</v>
      </c>
      <c r="B33" s="9">
        <v>50</v>
      </c>
    </row>
    <row r="34" spans="1:3" x14ac:dyDescent="0.25">
      <c r="A34" t="s">
        <v>48</v>
      </c>
      <c r="B34" s="9">
        <v>50.1</v>
      </c>
    </row>
    <row r="35" spans="1:3" x14ac:dyDescent="0.25">
      <c r="A35" t="s">
        <v>49</v>
      </c>
      <c r="B35" s="9">
        <v>50</v>
      </c>
    </row>
    <row r="36" spans="1:3" x14ac:dyDescent="0.25">
      <c r="A36" t="s">
        <v>50</v>
      </c>
      <c r="B36" s="9">
        <v>49.7</v>
      </c>
    </row>
    <row r="37" spans="1:3" x14ac:dyDescent="0.25">
      <c r="A37" t="s">
        <v>51</v>
      </c>
      <c r="B37" s="9">
        <v>50.5</v>
      </c>
    </row>
    <row r="38" spans="1:3" x14ac:dyDescent="0.25">
      <c r="A38" t="s">
        <v>52</v>
      </c>
      <c r="B38" s="9">
        <v>50.1</v>
      </c>
    </row>
    <row r="41" spans="1:3" x14ac:dyDescent="0.25">
      <c r="A41" t="s">
        <v>47</v>
      </c>
    </row>
    <row r="42" spans="1:3" x14ac:dyDescent="0.25">
      <c r="A42" t="s">
        <v>61</v>
      </c>
    </row>
    <row r="43" spans="1:3" x14ac:dyDescent="0.25">
      <c r="A43" t="s">
        <v>62</v>
      </c>
    </row>
    <row r="46" spans="1:3" x14ac:dyDescent="0.25">
      <c r="A46" t="s">
        <v>51</v>
      </c>
    </row>
    <row r="47" spans="1:3" x14ac:dyDescent="0.25">
      <c r="A47" t="s">
        <v>63</v>
      </c>
    </row>
    <row r="48" spans="1:3" x14ac:dyDescent="0.25">
      <c r="A48" t="s">
        <v>44</v>
      </c>
      <c r="B48" t="s">
        <v>64</v>
      </c>
      <c r="C48" t="s">
        <v>11</v>
      </c>
    </row>
    <row r="49" spans="1:3" x14ac:dyDescent="0.25">
      <c r="A49" t="s">
        <v>51</v>
      </c>
      <c r="B49">
        <v>1</v>
      </c>
      <c r="C49">
        <v>2.2951999999999999</v>
      </c>
    </row>
    <row r="50" spans="1:3" x14ac:dyDescent="0.25">
      <c r="A50" t="s">
        <v>51</v>
      </c>
      <c r="B50">
        <v>2</v>
      </c>
      <c r="C50">
        <v>2.3128000000000002</v>
      </c>
    </row>
    <row r="51" spans="1:3" x14ac:dyDescent="0.25">
      <c r="A51" t="s">
        <v>51</v>
      </c>
      <c r="B51">
        <v>3</v>
      </c>
      <c r="C51">
        <v>2.2728000000000002</v>
      </c>
    </row>
    <row r="52" spans="1:3" x14ac:dyDescent="0.25">
      <c r="A52" t="s">
        <v>51</v>
      </c>
      <c r="B52">
        <v>4</v>
      </c>
      <c r="C52">
        <v>2.2827999999999999</v>
      </c>
    </row>
    <row r="53" spans="1:3" x14ac:dyDescent="0.25">
      <c r="A53" t="s">
        <v>51</v>
      </c>
      <c r="B53">
        <v>5</v>
      </c>
      <c r="C53">
        <v>2.2987000000000002</v>
      </c>
    </row>
    <row r="54" spans="1:3" x14ac:dyDescent="0.25">
      <c r="A54" t="s">
        <v>51</v>
      </c>
      <c r="B54">
        <v>6</v>
      </c>
      <c r="C54">
        <v>2.2725</v>
      </c>
    </row>
    <row r="55" spans="1:3" x14ac:dyDescent="0.25">
      <c r="A55" t="s">
        <v>51</v>
      </c>
      <c r="B55">
        <v>7</v>
      </c>
      <c r="C55">
        <v>2.2928999999999999</v>
      </c>
    </row>
    <row r="56" spans="1:3" x14ac:dyDescent="0.25">
      <c r="A56" t="s">
        <v>51</v>
      </c>
      <c r="B56">
        <v>8</v>
      </c>
      <c r="C56">
        <v>2.2942</v>
      </c>
    </row>
    <row r="57" spans="1:3" x14ac:dyDescent="0.25">
      <c r="A57" t="s">
        <v>51</v>
      </c>
      <c r="B57">
        <v>9</v>
      </c>
      <c r="C57">
        <v>2.2873999999999999</v>
      </c>
    </row>
    <row r="58" spans="1:3" x14ac:dyDescent="0.25">
      <c r="A58" t="s">
        <v>51</v>
      </c>
      <c r="B58">
        <v>10</v>
      </c>
      <c r="C58">
        <v>2.2991000000000001</v>
      </c>
    </row>
    <row r="59" spans="1:3" x14ac:dyDescent="0.25">
      <c r="A59" t="s">
        <v>51</v>
      </c>
      <c r="B59">
        <v>11</v>
      </c>
      <c r="C59">
        <v>2.2707000000000002</v>
      </c>
    </row>
    <row r="60" spans="1:3" x14ac:dyDescent="0.25">
      <c r="A60" t="s">
        <v>51</v>
      </c>
      <c r="B60">
        <v>12</v>
      </c>
      <c r="C60">
        <v>2.2812999999999999</v>
      </c>
    </row>
    <row r="61" spans="1:3" x14ac:dyDescent="0.25">
      <c r="A61" t="s">
        <v>51</v>
      </c>
      <c r="B61">
        <v>13</v>
      </c>
      <c r="C61">
        <v>2.2824</v>
      </c>
    </row>
    <row r="62" spans="1:3" x14ac:dyDescent="0.25">
      <c r="A62" t="s">
        <v>51</v>
      </c>
      <c r="B62">
        <v>14</v>
      </c>
      <c r="C62">
        <v>2.2694000000000001</v>
      </c>
    </row>
    <row r="63" spans="1:3" x14ac:dyDescent="0.25">
      <c r="A63" t="s">
        <v>51</v>
      </c>
      <c r="B63">
        <v>15</v>
      </c>
      <c r="C63">
        <v>2.2759</v>
      </c>
    </row>
    <row r="64" spans="1:3" x14ac:dyDescent="0.25">
      <c r="A64" t="s">
        <v>51</v>
      </c>
      <c r="B64">
        <v>16</v>
      </c>
      <c r="C64">
        <v>2.2871000000000001</v>
      </c>
    </row>
    <row r="65" spans="1:4" x14ac:dyDescent="0.25">
      <c r="A65" t="s">
        <v>51</v>
      </c>
      <c r="B65">
        <v>17</v>
      </c>
      <c r="C65">
        <v>2.2722000000000002</v>
      </c>
    </row>
    <row r="66" spans="1:4" x14ac:dyDescent="0.25">
      <c r="A66" t="s">
        <v>51</v>
      </c>
      <c r="B66">
        <v>18</v>
      </c>
      <c r="C66">
        <v>2.2751000000000001</v>
      </c>
    </row>
    <row r="67" spans="1:4" x14ac:dyDescent="0.25">
      <c r="A67" t="s">
        <v>51</v>
      </c>
      <c r="B67">
        <v>19</v>
      </c>
      <c r="C67">
        <v>2.2717999999999998</v>
      </c>
    </row>
    <row r="68" spans="1:4" x14ac:dyDescent="0.25">
      <c r="A68" t="s">
        <v>51</v>
      </c>
      <c r="B68">
        <v>20</v>
      </c>
      <c r="C68">
        <v>2.2746</v>
      </c>
    </row>
    <row r="69" spans="1:4" x14ac:dyDescent="0.25">
      <c r="A69" t="s">
        <v>51</v>
      </c>
      <c r="B69">
        <v>21</v>
      </c>
      <c r="C69">
        <v>2.2690999999999999</v>
      </c>
    </row>
    <row r="70" spans="1:4" x14ac:dyDescent="0.25">
      <c r="A70" t="s">
        <v>51</v>
      </c>
      <c r="B70">
        <v>22</v>
      </c>
      <c r="C70">
        <v>2.2814000000000001</v>
      </c>
    </row>
    <row r="71" spans="1:4" x14ac:dyDescent="0.25">
      <c r="A71" t="s">
        <v>51</v>
      </c>
      <c r="B71">
        <v>23</v>
      </c>
      <c r="C71">
        <v>2.2726000000000002</v>
      </c>
    </row>
    <row r="72" spans="1:4" x14ac:dyDescent="0.25">
      <c r="B72" t="s">
        <v>65</v>
      </c>
      <c r="C72" s="13" t="str">
        <f>CONCATENATE(TEXT(AVERAGE(C49:C71),"0,0000")," ± ",TEXT(STDEV(C49:C71),"0,0000")," (",TEXT(100*STDEV(C49:C71)/AVERAGE(C49:C71),"0,00"),"%)")</f>
        <v>2,2823 ± 0,0118 (0,52%)</v>
      </c>
      <c r="D72" s="13"/>
    </row>
    <row r="75" spans="1:4" x14ac:dyDescent="0.25">
      <c r="A75" t="s">
        <v>94</v>
      </c>
    </row>
    <row r="76" spans="1:4" x14ac:dyDescent="0.25">
      <c r="A76" s="23" t="s">
        <v>95</v>
      </c>
    </row>
  </sheetData>
  <mergeCells count="4">
    <mergeCell ref="B3:G3"/>
    <mergeCell ref="A3:A4"/>
    <mergeCell ref="H3:M3"/>
    <mergeCell ref="N3:S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selection activeCell="C35" sqref="C35"/>
    </sheetView>
  </sheetViews>
  <sheetFormatPr baseColWidth="10" defaultRowHeight="15" x14ac:dyDescent="0.25"/>
  <cols>
    <col min="1" max="1" width="16.7109375" customWidth="1"/>
    <col min="2" max="2" width="7.5703125" customWidth="1"/>
    <col min="3" max="8" width="14.5703125" customWidth="1"/>
  </cols>
  <sheetData>
    <row r="1" spans="1:8" ht="22.5" x14ac:dyDescent="0.3">
      <c r="A1" s="1" t="s">
        <v>76</v>
      </c>
    </row>
    <row r="3" spans="1:8" x14ac:dyDescent="0.25">
      <c r="A3" s="27" t="s">
        <v>77</v>
      </c>
      <c r="B3" s="27" t="s">
        <v>44</v>
      </c>
      <c r="C3" s="26" t="s">
        <v>11</v>
      </c>
      <c r="D3" s="26"/>
      <c r="E3" s="26"/>
      <c r="F3" s="26"/>
      <c r="G3" s="26"/>
      <c r="H3" s="26"/>
    </row>
    <row r="4" spans="1:8" x14ac:dyDescent="0.25">
      <c r="A4" s="27"/>
      <c r="B4" s="27"/>
      <c r="C4" s="12" t="s">
        <v>78</v>
      </c>
      <c r="D4" s="12" t="s">
        <v>79</v>
      </c>
      <c r="E4" s="12" t="s">
        <v>80</v>
      </c>
      <c r="F4" s="12" t="s">
        <v>82</v>
      </c>
      <c r="G4" s="12" t="s">
        <v>84</v>
      </c>
      <c r="H4" t="s">
        <v>83</v>
      </c>
    </row>
    <row r="5" spans="1:8" x14ac:dyDescent="0.25">
      <c r="A5" s="18">
        <v>0</v>
      </c>
      <c r="B5" s="12" t="s">
        <v>47</v>
      </c>
      <c r="C5">
        <v>2.1722469360000001</v>
      </c>
      <c r="D5" t="s">
        <v>81</v>
      </c>
      <c r="E5" t="s">
        <v>81</v>
      </c>
      <c r="F5">
        <f t="shared" ref="F5:F40" si="0">AVERAGE(C5:E5)</f>
        <v>2.1722469360000001</v>
      </c>
      <c r="G5" t="s">
        <v>81</v>
      </c>
      <c r="H5" t="s">
        <v>81</v>
      </c>
    </row>
    <row r="6" spans="1:8" x14ac:dyDescent="0.25">
      <c r="A6" s="20">
        <v>24</v>
      </c>
      <c r="B6" s="12" t="s">
        <v>47</v>
      </c>
      <c r="C6">
        <v>1.324447594</v>
      </c>
      <c r="D6">
        <v>1.3223517440000001</v>
      </c>
      <c r="E6">
        <v>1.322387102</v>
      </c>
      <c r="F6">
        <f t="shared" si="0"/>
        <v>1.3230621466666668</v>
      </c>
      <c r="G6">
        <f>STDEV(C6:E6)</f>
        <v>1.1999628253080504E-3</v>
      </c>
      <c r="H6" s="19">
        <f>G6/F6</f>
        <v>9.0695877614762558E-4</v>
      </c>
    </row>
    <row r="7" spans="1:8" x14ac:dyDescent="0.25">
      <c r="A7" s="20">
        <v>48</v>
      </c>
      <c r="B7" s="12" t="s">
        <v>47</v>
      </c>
      <c r="C7">
        <v>1.0881145080000001</v>
      </c>
      <c r="D7">
        <v>1.0887443889999999</v>
      </c>
      <c r="E7">
        <v>1.087388518</v>
      </c>
      <c r="F7">
        <f t="shared" si="0"/>
        <v>1.0880824716666666</v>
      </c>
      <c r="G7">
        <f>STDEV(C7:E7)</f>
        <v>6.785029750489437E-4</v>
      </c>
      <c r="H7" s="19">
        <f>G7/F7</f>
        <v>6.2357679010272915E-4</v>
      </c>
    </row>
    <row r="8" spans="1:8" x14ac:dyDescent="0.25">
      <c r="A8" s="20">
        <v>72</v>
      </c>
      <c r="B8" s="12" t="s">
        <v>47</v>
      </c>
      <c r="C8">
        <v>0.95838396299999995</v>
      </c>
      <c r="D8">
        <v>0.95899050799999996</v>
      </c>
      <c r="E8">
        <v>0.96019684199999999</v>
      </c>
      <c r="F8">
        <f t="shared" si="0"/>
        <v>0.95919043766666656</v>
      </c>
      <c r="G8">
        <f>STDEV(C8:E8)</f>
        <v>9.2282797468996132E-4</v>
      </c>
      <c r="H8" s="19">
        <f>G8/F8</f>
        <v>9.620904655126037E-4</v>
      </c>
    </row>
    <row r="9" spans="1:8" x14ac:dyDescent="0.25">
      <c r="A9" s="20">
        <v>96</v>
      </c>
      <c r="B9" s="12" t="s">
        <v>47</v>
      </c>
      <c r="C9">
        <v>1.0480768840000001</v>
      </c>
      <c r="D9">
        <v>1.0480768840000001</v>
      </c>
      <c r="E9">
        <v>1.0485150999999999</v>
      </c>
      <c r="F9">
        <f t="shared" si="0"/>
        <v>1.048222956</v>
      </c>
      <c r="G9">
        <f>STDEV(C9:E9)</f>
        <v>2.5300412556309988E-4</v>
      </c>
      <c r="H9" s="19">
        <f>G9/F9</f>
        <v>2.4136480136683811E-4</v>
      </c>
    </row>
    <row r="10" spans="1:8" x14ac:dyDescent="0.25">
      <c r="A10" s="20">
        <v>120</v>
      </c>
      <c r="B10" s="12" t="s">
        <v>47</v>
      </c>
      <c r="C10">
        <v>0.93536147400000003</v>
      </c>
      <c r="D10">
        <v>0.93496194499999996</v>
      </c>
      <c r="E10">
        <v>0.93484359500000003</v>
      </c>
      <c r="F10">
        <f t="shared" si="0"/>
        <v>0.93505567133333345</v>
      </c>
      <c r="G10">
        <f>STDEV(C10:E10)</f>
        <v>2.7136347180550883E-4</v>
      </c>
      <c r="H10" s="19">
        <f>G10/F10</f>
        <v>2.9021103248169248E-4</v>
      </c>
    </row>
    <row r="11" spans="1:8" x14ac:dyDescent="0.25">
      <c r="A11" s="18">
        <v>0</v>
      </c>
      <c r="B11" s="12" t="s">
        <v>48</v>
      </c>
      <c r="C11">
        <v>2.350921842</v>
      </c>
      <c r="D11" t="s">
        <v>81</v>
      </c>
      <c r="E11" t="s">
        <v>81</v>
      </c>
      <c r="F11">
        <f t="shared" si="0"/>
        <v>2.350921842</v>
      </c>
      <c r="G11" t="s">
        <v>81</v>
      </c>
      <c r="H11" t="s">
        <v>81</v>
      </c>
    </row>
    <row r="12" spans="1:8" x14ac:dyDescent="0.25">
      <c r="A12" s="20">
        <v>24</v>
      </c>
      <c r="B12" s="12" t="s">
        <v>48</v>
      </c>
      <c r="C12">
        <v>1.435812192</v>
      </c>
      <c r="D12">
        <v>1.4361980139999999</v>
      </c>
      <c r="E12">
        <v>1.436190203</v>
      </c>
      <c r="F12">
        <f t="shared" si="0"/>
        <v>1.4360668029999999</v>
      </c>
      <c r="G12">
        <f>STDEV(C12:E12)</f>
        <v>2.2053417857781482E-4</v>
      </c>
      <c r="H12" s="19">
        <f>G12/F12</f>
        <v>1.5356818924935127E-4</v>
      </c>
    </row>
    <row r="13" spans="1:8" x14ac:dyDescent="0.25">
      <c r="A13" s="20">
        <v>48</v>
      </c>
      <c r="B13" s="12" t="s">
        <v>48</v>
      </c>
      <c r="C13">
        <v>1.3906570819999999</v>
      </c>
      <c r="D13">
        <v>1.3873771530000001</v>
      </c>
      <c r="E13">
        <v>1.3891240540000001</v>
      </c>
      <c r="F13">
        <f t="shared" si="0"/>
        <v>1.3890527629999998</v>
      </c>
      <c r="G13">
        <f>STDEV(C13:E13)</f>
        <v>1.6411262493393841E-3</v>
      </c>
      <c r="H13" s="19">
        <f>G13/F13</f>
        <v>1.1814714984583953E-3</v>
      </c>
    </row>
    <row r="14" spans="1:8" x14ac:dyDescent="0.25">
      <c r="A14" s="20">
        <v>72</v>
      </c>
      <c r="B14" s="12" t="s">
        <v>48</v>
      </c>
      <c r="C14">
        <v>1.369884697</v>
      </c>
      <c r="D14">
        <v>1.369351266</v>
      </c>
      <c r="E14">
        <v>1.3697694229999999</v>
      </c>
      <c r="F14">
        <f t="shared" si="0"/>
        <v>1.3696684619999999</v>
      </c>
      <c r="G14">
        <f>STDEV(C14:E14)</f>
        <v>2.8068131498373383E-4</v>
      </c>
      <c r="H14" s="19">
        <f>G14/F14</f>
        <v>2.0492646415606365E-4</v>
      </c>
    </row>
    <row r="15" spans="1:8" x14ac:dyDescent="0.25">
      <c r="A15" s="20">
        <v>96</v>
      </c>
      <c r="B15" s="12" t="s">
        <v>48</v>
      </c>
      <c r="C15">
        <v>1.3484862769999999</v>
      </c>
      <c r="D15">
        <v>1.3484862769999999</v>
      </c>
      <c r="E15">
        <v>1.3488529389999999</v>
      </c>
      <c r="F15">
        <f t="shared" si="0"/>
        <v>1.3486084976666666</v>
      </c>
      <c r="G15">
        <f>STDEV(C15:E15)</f>
        <v>2.1169240440161672E-4</v>
      </c>
      <c r="H15" s="19">
        <f>G15/F15</f>
        <v>1.5697098510641328E-4</v>
      </c>
    </row>
    <row r="16" spans="1:8" x14ac:dyDescent="0.25">
      <c r="A16" s="20">
        <v>120</v>
      </c>
      <c r="B16" s="12" t="s">
        <v>48</v>
      </c>
      <c r="C16">
        <v>1.3227083369999999</v>
      </c>
      <c r="D16">
        <v>1.321548357</v>
      </c>
      <c r="E16">
        <v>1.3211343259999999</v>
      </c>
      <c r="F16">
        <f t="shared" si="0"/>
        <v>1.3217970066666667</v>
      </c>
      <c r="G16">
        <f>STDEV(C16:E16)</f>
        <v>8.1593360611039399E-4</v>
      </c>
      <c r="H16" s="19">
        <f>G16/F16</f>
        <v>6.1729115892615854E-4</v>
      </c>
    </row>
    <row r="17" spans="1:8" x14ac:dyDescent="0.25">
      <c r="A17" s="18">
        <v>0</v>
      </c>
      <c r="B17" s="12" t="s">
        <v>49</v>
      </c>
      <c r="C17">
        <v>2.7804747330000001</v>
      </c>
      <c r="D17" t="s">
        <v>81</v>
      </c>
      <c r="E17" t="s">
        <v>81</v>
      </c>
      <c r="F17">
        <f t="shared" si="0"/>
        <v>2.7804747330000001</v>
      </c>
      <c r="G17" t="s">
        <v>81</v>
      </c>
      <c r="H17" t="s">
        <v>81</v>
      </c>
    </row>
    <row r="18" spans="1:8" x14ac:dyDescent="0.25">
      <c r="A18" s="20">
        <v>24</v>
      </c>
      <c r="B18" s="12" t="s">
        <v>49</v>
      </c>
      <c r="C18">
        <v>1.406778745</v>
      </c>
      <c r="D18">
        <v>1.4067113570000001</v>
      </c>
      <c r="E18">
        <v>1.4066612460000001</v>
      </c>
      <c r="F18">
        <f t="shared" si="0"/>
        <v>1.406717116</v>
      </c>
      <c r="G18">
        <f>STDEV(C18:E18)</f>
        <v>5.8960820135024019E-5</v>
      </c>
      <c r="H18" s="19">
        <f>G18/F18</f>
        <v>4.1913771762924946E-5</v>
      </c>
    </row>
    <row r="19" spans="1:8" x14ac:dyDescent="0.25">
      <c r="A19" s="20">
        <v>48</v>
      </c>
      <c r="B19" s="12" t="s">
        <v>49</v>
      </c>
      <c r="C19">
        <v>0.84596357499999997</v>
      </c>
      <c r="D19">
        <v>0.84616240200000004</v>
      </c>
      <c r="E19">
        <v>0.84567136300000001</v>
      </c>
      <c r="F19">
        <f t="shared" si="0"/>
        <v>0.84593244666666667</v>
      </c>
      <c r="G19">
        <f>STDEV(C19:E19)</f>
        <v>2.4699505001586191E-4</v>
      </c>
      <c r="H19" s="19">
        <f>G19/F19</f>
        <v>2.9197963855048635E-4</v>
      </c>
    </row>
    <row r="20" spans="1:8" x14ac:dyDescent="0.25">
      <c r="A20" s="20">
        <v>72</v>
      </c>
      <c r="B20" s="12" t="s">
        <v>49</v>
      </c>
      <c r="C20">
        <v>0.67950752000000003</v>
      </c>
      <c r="D20">
        <v>0.68109990399999998</v>
      </c>
      <c r="E20">
        <v>0.68078878600000003</v>
      </c>
      <c r="F20">
        <f t="shared" si="0"/>
        <v>0.68046540333333327</v>
      </c>
      <c r="G20">
        <f>STDEV(C20:E20)</f>
        <v>8.4401064133652985E-4</v>
      </c>
      <c r="H20" s="19">
        <f>G20/F20</f>
        <v>1.2403432080485687E-3</v>
      </c>
    </row>
    <row r="21" spans="1:8" x14ac:dyDescent="0.25">
      <c r="A21" s="20">
        <v>96</v>
      </c>
      <c r="B21" s="12" t="s">
        <v>49</v>
      </c>
      <c r="C21">
        <v>0.62175132700000002</v>
      </c>
      <c r="D21">
        <v>0.62175132700000002</v>
      </c>
      <c r="E21">
        <v>0.62207358300000004</v>
      </c>
      <c r="F21">
        <f t="shared" si="0"/>
        <v>0.62185874566666666</v>
      </c>
      <c r="G21">
        <f>STDEV(C21:E21)</f>
        <v>1.8605458834798402E-4</v>
      </c>
      <c r="H21" s="19">
        <f>G21/F21</f>
        <v>2.9919107778812905E-4</v>
      </c>
    </row>
    <row r="22" spans="1:8" x14ac:dyDescent="0.25">
      <c r="A22" s="20">
        <v>120</v>
      </c>
      <c r="B22" s="12" t="s">
        <v>49</v>
      </c>
      <c r="C22">
        <v>0.62999924799999996</v>
      </c>
      <c r="D22">
        <v>0.63044076000000004</v>
      </c>
      <c r="E22">
        <v>0.62978906700000004</v>
      </c>
      <c r="F22">
        <f t="shared" si="0"/>
        <v>0.63007635833333342</v>
      </c>
      <c r="G22">
        <f>STDEV(C22:E22)</f>
        <v>3.3261906769207117E-4</v>
      </c>
      <c r="H22" s="19">
        <f>G22/F22</f>
        <v>5.2790279034101379E-4</v>
      </c>
    </row>
    <row r="23" spans="1:8" x14ac:dyDescent="0.25">
      <c r="A23" s="18">
        <v>0</v>
      </c>
      <c r="B23" s="12" t="s">
        <v>50</v>
      </c>
      <c r="C23">
        <v>2.359912123</v>
      </c>
      <c r="D23" t="s">
        <v>81</v>
      </c>
      <c r="E23" t="s">
        <v>81</v>
      </c>
      <c r="F23">
        <f t="shared" si="0"/>
        <v>2.359912123</v>
      </c>
      <c r="G23" t="s">
        <v>81</v>
      </c>
      <c r="H23" t="s">
        <v>81</v>
      </c>
    </row>
    <row r="24" spans="1:8" x14ac:dyDescent="0.25">
      <c r="A24" s="20">
        <v>24</v>
      </c>
      <c r="B24" s="12" t="s">
        <v>50</v>
      </c>
      <c r="C24">
        <v>1.390976642</v>
      </c>
      <c r="D24">
        <v>1.388607524</v>
      </c>
      <c r="E24">
        <v>1.3913618089999999</v>
      </c>
      <c r="F24">
        <f t="shared" si="0"/>
        <v>1.3903153250000002</v>
      </c>
      <c r="G24">
        <f>STDEV(C24:E24)</f>
        <v>1.4914846952526885E-3</v>
      </c>
      <c r="H24" s="19">
        <f>G24/F24</f>
        <v>1.0727672121809404E-3</v>
      </c>
    </row>
    <row r="25" spans="1:8" x14ac:dyDescent="0.25">
      <c r="A25" s="20">
        <v>48</v>
      </c>
      <c r="B25" s="12" t="s">
        <v>50</v>
      </c>
      <c r="C25">
        <v>1.3601054960000001</v>
      </c>
      <c r="D25">
        <v>1.359705567</v>
      </c>
      <c r="E25">
        <v>1.3596265569999999</v>
      </c>
      <c r="F25">
        <f t="shared" si="0"/>
        <v>1.3598125400000001</v>
      </c>
      <c r="G25">
        <f>STDEV(C25:E25)</f>
        <v>2.5676459739816412E-4</v>
      </c>
      <c r="H25" s="19">
        <f>G25/F25</f>
        <v>1.8882352518837935E-4</v>
      </c>
    </row>
    <row r="26" spans="1:8" x14ac:dyDescent="0.25">
      <c r="A26" s="20">
        <v>72</v>
      </c>
      <c r="B26" s="12" t="s">
        <v>50</v>
      </c>
      <c r="C26">
        <v>1.3587918969999999</v>
      </c>
      <c r="D26">
        <v>1.3587756369999999</v>
      </c>
      <c r="E26">
        <v>1.359279667</v>
      </c>
      <c r="F26">
        <f t="shared" si="0"/>
        <v>1.358949067</v>
      </c>
      <c r="G26">
        <f>STDEV(C26:E26)</f>
        <v>2.8642340494455841E-4</v>
      </c>
      <c r="H26" s="19">
        <f>G26/F26</f>
        <v>2.1076831494271038E-4</v>
      </c>
    </row>
    <row r="27" spans="1:8" x14ac:dyDescent="0.25">
      <c r="A27" s="20">
        <v>96</v>
      </c>
      <c r="B27" s="12" t="s">
        <v>50</v>
      </c>
      <c r="C27">
        <v>1.3738599309999999</v>
      </c>
      <c r="D27">
        <v>1.3738599309999999</v>
      </c>
      <c r="E27">
        <v>1.3697594820000001</v>
      </c>
      <c r="F27">
        <f t="shared" si="0"/>
        <v>1.3724931146666666</v>
      </c>
      <c r="G27">
        <f>STDEV(C27:E27)</f>
        <v>2.3673953339482393E-3</v>
      </c>
      <c r="H27" s="19">
        <f>G27/F27</f>
        <v>1.7248868563710077E-3</v>
      </c>
    </row>
    <row r="28" spans="1:8" x14ac:dyDescent="0.25">
      <c r="A28" s="20">
        <v>120</v>
      </c>
      <c r="B28" s="12" t="s">
        <v>50</v>
      </c>
      <c r="C28">
        <v>1.3067855939999999</v>
      </c>
      <c r="D28">
        <v>1.307030514</v>
      </c>
      <c r="E28">
        <v>1.309348693</v>
      </c>
      <c r="F28">
        <f t="shared" si="0"/>
        <v>1.3077216003333334</v>
      </c>
      <c r="G28">
        <f>STDEV(C28:E28)</f>
        <v>1.4144148475749188E-3</v>
      </c>
      <c r="H28" s="19">
        <f>G28/F28</f>
        <v>1.0815871262005534E-3</v>
      </c>
    </row>
    <row r="29" spans="1:8" x14ac:dyDescent="0.25">
      <c r="A29" s="18">
        <v>0</v>
      </c>
      <c r="B29" s="12" t="s">
        <v>51</v>
      </c>
      <c r="C29">
        <v>2.3978347119999999</v>
      </c>
      <c r="D29" t="s">
        <v>81</v>
      </c>
      <c r="E29" t="s">
        <v>81</v>
      </c>
      <c r="F29">
        <f t="shared" si="0"/>
        <v>2.3978347119999999</v>
      </c>
      <c r="G29" t="s">
        <v>81</v>
      </c>
      <c r="H29" t="s">
        <v>81</v>
      </c>
    </row>
    <row r="30" spans="1:8" x14ac:dyDescent="0.25">
      <c r="A30" s="20">
        <v>24</v>
      </c>
      <c r="B30" s="12" t="s">
        <v>51</v>
      </c>
      <c r="C30">
        <v>1.372871717</v>
      </c>
      <c r="D30">
        <v>1.371404603</v>
      </c>
      <c r="E30">
        <v>1.3721122640000001</v>
      </c>
      <c r="F30">
        <f t="shared" si="0"/>
        <v>1.3721295280000001</v>
      </c>
      <c r="G30">
        <f>STDEV(C30:E30)</f>
        <v>7.3370934744011024E-4</v>
      </c>
      <c r="H30" s="19">
        <f>G30/F30</f>
        <v>5.3472309462617308E-4</v>
      </c>
    </row>
    <row r="31" spans="1:8" x14ac:dyDescent="0.25">
      <c r="A31" s="20">
        <v>48</v>
      </c>
      <c r="B31" s="12" t="s">
        <v>51</v>
      </c>
      <c r="C31">
        <v>1.198586658</v>
      </c>
      <c r="D31">
        <v>1.198829822</v>
      </c>
      <c r="E31">
        <v>1.199095743</v>
      </c>
      <c r="F31">
        <f t="shared" si="0"/>
        <v>1.1988374076666666</v>
      </c>
      <c r="G31">
        <f>STDEV(C31:E31)</f>
        <v>2.5462725906771731E-4</v>
      </c>
      <c r="H31" s="19">
        <f>G31/F31</f>
        <v>2.1239515670711846E-4</v>
      </c>
    </row>
    <row r="32" spans="1:8" x14ac:dyDescent="0.25">
      <c r="A32" s="20">
        <v>72</v>
      </c>
      <c r="B32" s="12" t="s">
        <v>51</v>
      </c>
      <c r="C32">
        <v>1.0623540309999999</v>
      </c>
      <c r="D32">
        <v>1.0636835689999999</v>
      </c>
      <c r="E32">
        <v>1.063235476</v>
      </c>
      <c r="F32">
        <f t="shared" si="0"/>
        <v>1.0630910253333334</v>
      </c>
      <c r="G32">
        <f>STDEV(C32:E32)</f>
        <v>6.7643722523701925E-4</v>
      </c>
      <c r="H32" s="19">
        <f>G32/F32</f>
        <v>6.3629285650767446E-4</v>
      </c>
    </row>
    <row r="33" spans="1:8" x14ac:dyDescent="0.25">
      <c r="A33" s="20">
        <v>96</v>
      </c>
      <c r="B33" s="12" t="s">
        <v>51</v>
      </c>
      <c r="C33">
        <v>1.0328178059999999</v>
      </c>
      <c r="D33">
        <v>1.0328178059999999</v>
      </c>
      <c r="E33">
        <v>1.032326176</v>
      </c>
      <c r="F33">
        <f t="shared" si="0"/>
        <v>1.0326539293333334</v>
      </c>
      <c r="G33">
        <f>STDEV(C33:E33)</f>
        <v>2.8384271284167558E-4</v>
      </c>
      <c r="H33" s="19">
        <f>G33/F33</f>
        <v>2.7486721812497276E-4</v>
      </c>
    </row>
    <row r="34" spans="1:8" x14ac:dyDescent="0.25">
      <c r="A34" s="20">
        <v>120</v>
      </c>
      <c r="B34" s="12" t="s">
        <v>51</v>
      </c>
      <c r="C34">
        <v>0.97744144700000002</v>
      </c>
      <c r="D34">
        <v>0.97835394399999998</v>
      </c>
      <c r="E34">
        <v>0.98042914000000003</v>
      </c>
      <c r="F34">
        <f t="shared" si="0"/>
        <v>0.97874151033333334</v>
      </c>
      <c r="G34">
        <f>STDEV(C34:E34)</f>
        <v>1.5310888650278836E-3</v>
      </c>
      <c r="H34" s="19">
        <f>G34/F34</f>
        <v>1.5643444656867934E-3</v>
      </c>
    </row>
    <row r="35" spans="1:8" x14ac:dyDescent="0.25">
      <c r="A35" s="18">
        <v>0</v>
      </c>
      <c r="B35" s="12" t="s">
        <v>52</v>
      </c>
      <c r="C35">
        <v>2.3936300020000001</v>
      </c>
      <c r="D35" t="s">
        <v>81</v>
      </c>
      <c r="E35" t="s">
        <v>81</v>
      </c>
      <c r="F35">
        <f t="shared" si="0"/>
        <v>2.3936300020000001</v>
      </c>
      <c r="G35" t="s">
        <v>81</v>
      </c>
      <c r="H35" t="s">
        <v>81</v>
      </c>
    </row>
    <row r="36" spans="1:8" x14ac:dyDescent="0.25">
      <c r="A36" s="20">
        <v>24</v>
      </c>
      <c r="B36" s="12" t="s">
        <v>52</v>
      </c>
      <c r="C36">
        <v>1.4256509479999999</v>
      </c>
      <c r="D36">
        <v>1.428237591</v>
      </c>
      <c r="E36">
        <v>1.4273446219999999</v>
      </c>
      <c r="F36">
        <f t="shared" si="0"/>
        <v>1.4270777203333331</v>
      </c>
      <c r="G36">
        <f>STDEV(C36:E36)</f>
        <v>1.3138142475686797E-3</v>
      </c>
      <c r="H36" s="19">
        <f>G36/F36</f>
        <v>9.2063258282933764E-4</v>
      </c>
    </row>
    <row r="37" spans="1:8" x14ac:dyDescent="0.25">
      <c r="A37" s="20">
        <v>48</v>
      </c>
      <c r="B37" s="12" t="s">
        <v>52</v>
      </c>
      <c r="C37">
        <v>1.3588575199999999</v>
      </c>
      <c r="D37">
        <v>1.3571264190000001</v>
      </c>
      <c r="E37">
        <v>1.3598043</v>
      </c>
      <c r="F37">
        <f t="shared" si="0"/>
        <v>1.3585960796666665</v>
      </c>
      <c r="G37">
        <f>STDEV(C37:E37)</f>
        <v>1.3579488018552652E-3</v>
      </c>
      <c r="H37" s="19">
        <f>G37/F37</f>
        <v>9.9952356861536052E-4</v>
      </c>
    </row>
    <row r="38" spans="1:8" x14ac:dyDescent="0.25">
      <c r="A38" s="20">
        <v>72</v>
      </c>
      <c r="B38" s="12" t="s">
        <v>52</v>
      </c>
      <c r="C38">
        <v>1.2748176</v>
      </c>
      <c r="D38">
        <v>1.277520177</v>
      </c>
      <c r="E38">
        <v>1.277157646</v>
      </c>
      <c r="F38">
        <f t="shared" si="0"/>
        <v>1.2764984743333334</v>
      </c>
      <c r="G38">
        <f>STDEV(C38:E38)</f>
        <v>1.4669223138374927E-3</v>
      </c>
      <c r="H38" s="19">
        <f>G38/F38</f>
        <v>1.1491767074798976E-3</v>
      </c>
    </row>
    <row r="39" spans="1:8" x14ac:dyDescent="0.25">
      <c r="A39" s="20">
        <v>96</v>
      </c>
      <c r="B39" s="12" t="s">
        <v>52</v>
      </c>
      <c r="C39">
        <v>1.2366832489999999</v>
      </c>
      <c r="D39">
        <v>1.2366832489999999</v>
      </c>
      <c r="E39">
        <v>1.2381195949999999</v>
      </c>
      <c r="F39">
        <f t="shared" si="0"/>
        <v>1.2371620309999998</v>
      </c>
      <c r="G39">
        <f>STDEV(C39:E39)</f>
        <v>8.2927474974942906E-4</v>
      </c>
      <c r="H39" s="19">
        <f>G39/F39</f>
        <v>6.7030407413903989E-4</v>
      </c>
    </row>
    <row r="40" spans="1:8" x14ac:dyDescent="0.25">
      <c r="A40" s="20">
        <v>120</v>
      </c>
      <c r="B40" s="12" t="s">
        <v>52</v>
      </c>
      <c r="C40">
        <v>1.184696228</v>
      </c>
      <c r="D40">
        <v>1.184489782</v>
      </c>
      <c r="E40">
        <v>1.183045218</v>
      </c>
      <c r="F40">
        <f t="shared" si="0"/>
        <v>1.1840770760000001</v>
      </c>
      <c r="G40">
        <f>STDEV(C40:E40)</f>
        <v>8.9955721710851741E-4</v>
      </c>
      <c r="H40" s="19">
        <f>G40/F40</f>
        <v>7.5971170740621395E-4</v>
      </c>
    </row>
  </sheetData>
  <sortState ref="A6:H40">
    <sortCondition ref="B5:B40"/>
  </sortState>
  <mergeCells count="3">
    <mergeCell ref="C3:H3"/>
    <mergeCell ref="A3:A4"/>
    <mergeCell ref="B3:B4"/>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F36"/>
  <sheetViews>
    <sheetView workbookViewId="0">
      <selection activeCell="A38" sqref="A38"/>
    </sheetView>
  </sheetViews>
  <sheetFormatPr baseColWidth="10" defaultColWidth="9.140625" defaultRowHeight="15" x14ac:dyDescent="0.25"/>
  <cols>
    <col min="1" max="1" width="12" customWidth="1"/>
  </cols>
  <sheetData>
    <row r="1" spans="1:2" ht="22.5" x14ac:dyDescent="0.3">
      <c r="A1" s="1" t="s">
        <v>69</v>
      </c>
    </row>
    <row r="3" spans="1:2" x14ac:dyDescent="0.25">
      <c r="A3" t="s">
        <v>97</v>
      </c>
      <c r="B3" t="s">
        <v>98</v>
      </c>
    </row>
    <row r="4" spans="1:2" x14ac:dyDescent="0.25">
      <c r="A4">
        <v>2000</v>
      </c>
      <c r="B4" s="13">
        <v>1.86</v>
      </c>
    </row>
    <row r="5" spans="1:2" x14ac:dyDescent="0.25">
      <c r="A5">
        <v>1600</v>
      </c>
      <c r="B5" s="13">
        <v>1.5379</v>
      </c>
    </row>
    <row r="6" spans="1:2" x14ac:dyDescent="0.25">
      <c r="A6">
        <v>1200</v>
      </c>
      <c r="B6" s="13">
        <v>1.1071</v>
      </c>
    </row>
    <row r="7" spans="1:2" x14ac:dyDescent="0.25">
      <c r="A7">
        <v>800</v>
      </c>
      <c r="B7" s="13">
        <v>0.71430000000000005</v>
      </c>
    </row>
    <row r="8" spans="1:2" x14ac:dyDescent="0.25">
      <c r="A8">
        <v>400</v>
      </c>
      <c r="B8" s="13">
        <v>0.3342</v>
      </c>
    </row>
    <row r="9" spans="1:2" x14ac:dyDescent="0.25">
      <c r="A9">
        <v>200</v>
      </c>
      <c r="B9" s="13">
        <v>0.17349999999999999</v>
      </c>
    </row>
    <row r="10" spans="1:2" x14ac:dyDescent="0.25">
      <c r="A10">
        <v>160</v>
      </c>
      <c r="B10" s="13">
        <v>0.1394</v>
      </c>
    </row>
    <row r="11" spans="1:2" x14ac:dyDescent="0.25">
      <c r="A11">
        <v>120</v>
      </c>
      <c r="B11" s="13">
        <v>0.1133</v>
      </c>
    </row>
    <row r="12" spans="1:2" x14ac:dyDescent="0.25">
      <c r="A12">
        <v>80</v>
      </c>
      <c r="B12" s="13">
        <v>6.9699999999999998E-2</v>
      </c>
    </row>
    <row r="13" spans="1:2" x14ac:dyDescent="0.25">
      <c r="A13">
        <v>40</v>
      </c>
      <c r="B13" s="13">
        <v>4.5100000000000001E-2</v>
      </c>
    </row>
    <row r="19" spans="1:6" ht="20.25" thickBot="1" x14ac:dyDescent="0.35">
      <c r="A19" s="7" t="s">
        <v>12</v>
      </c>
    </row>
    <row r="20" spans="1:6" ht="15.75" thickTop="1" x14ac:dyDescent="0.25">
      <c r="A20" t="s">
        <v>101</v>
      </c>
    </row>
    <row r="21" spans="1:6" x14ac:dyDescent="0.25">
      <c r="A21" t="s">
        <v>102</v>
      </c>
      <c r="B21" s="25">
        <v>0.98</v>
      </c>
    </row>
    <row r="22" spans="1:6" x14ac:dyDescent="0.25">
      <c r="A22" t="s">
        <v>15</v>
      </c>
      <c r="B22" t="s">
        <v>16</v>
      </c>
    </row>
    <row r="23" spans="1:6" x14ac:dyDescent="0.25">
      <c r="A23" t="s">
        <v>17</v>
      </c>
      <c r="B23">
        <v>6440</v>
      </c>
    </row>
    <row r="24" spans="1:6" x14ac:dyDescent="0.25">
      <c r="A24" t="s">
        <v>19</v>
      </c>
      <c r="B24" t="s">
        <v>103</v>
      </c>
    </row>
    <row r="26" spans="1:6" x14ac:dyDescent="0.25">
      <c r="A26" t="s">
        <v>21</v>
      </c>
    </row>
    <row r="27" spans="1:6" x14ac:dyDescent="0.25">
      <c r="A27" t="s">
        <v>22</v>
      </c>
      <c r="B27" s="9">
        <v>10</v>
      </c>
    </row>
    <row r="28" spans="1:6" x14ac:dyDescent="0.25">
      <c r="A28" t="s">
        <v>104</v>
      </c>
      <c r="B28" s="21">
        <v>7.7</v>
      </c>
    </row>
    <row r="29" spans="1:6" x14ac:dyDescent="0.25">
      <c r="A29" t="s">
        <v>25</v>
      </c>
      <c r="B29" t="s">
        <v>26</v>
      </c>
    </row>
    <row r="31" spans="1:6" x14ac:dyDescent="0.25">
      <c r="A31" t="s">
        <v>24</v>
      </c>
    </row>
    <row r="32" spans="1:6" x14ac:dyDescent="0.25">
      <c r="A32" t="s">
        <v>27</v>
      </c>
      <c r="B32" t="s">
        <v>105</v>
      </c>
      <c r="C32" t="s">
        <v>28</v>
      </c>
      <c r="D32" t="s">
        <v>29</v>
      </c>
      <c r="E32" t="s">
        <v>30</v>
      </c>
      <c r="F32" t="s">
        <v>31</v>
      </c>
    </row>
    <row r="33" spans="1:6" x14ac:dyDescent="0.25">
      <c r="A33" s="11" t="s">
        <v>32</v>
      </c>
      <c r="B33" s="11">
        <v>20000</v>
      </c>
      <c r="C33" s="11" t="s">
        <v>39</v>
      </c>
      <c r="D33" s="11" t="s">
        <v>39</v>
      </c>
      <c r="E33" s="11" t="s">
        <v>39</v>
      </c>
      <c r="F33" s="11" t="s">
        <v>39</v>
      </c>
    </row>
    <row r="34" spans="1:6" x14ac:dyDescent="0.25">
      <c r="A34" s="11" t="s">
        <v>33</v>
      </c>
      <c r="B34" s="11">
        <v>2000</v>
      </c>
      <c r="C34" s="11" t="s">
        <v>32</v>
      </c>
      <c r="D34" s="11">
        <v>100</v>
      </c>
      <c r="E34" s="11" t="s">
        <v>40</v>
      </c>
      <c r="F34" s="11">
        <v>900</v>
      </c>
    </row>
    <row r="35" spans="1:6" x14ac:dyDescent="0.25">
      <c r="A35" s="11" t="s">
        <v>40</v>
      </c>
      <c r="B35" s="11">
        <v>0</v>
      </c>
      <c r="C35" s="11" t="s">
        <v>39</v>
      </c>
      <c r="D35" s="11" t="s">
        <v>39</v>
      </c>
      <c r="E35" s="11" t="s">
        <v>39</v>
      </c>
      <c r="F35" s="11" t="s">
        <v>39</v>
      </c>
    </row>
    <row r="36" spans="1:6" x14ac:dyDescent="0.25">
      <c r="A36" t="s">
        <v>106</v>
      </c>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M10"/>
  <sheetViews>
    <sheetView zoomScale="85" zoomScaleNormal="85" workbookViewId="0">
      <selection activeCell="H4" sqref="H4"/>
    </sheetView>
  </sheetViews>
  <sheetFormatPr baseColWidth="10" defaultColWidth="9.140625" defaultRowHeight="15" x14ac:dyDescent="0.25"/>
  <cols>
    <col min="1" max="1" width="21.42578125" customWidth="1"/>
  </cols>
  <sheetData>
    <row r="1" spans="1:13" ht="22.5" x14ac:dyDescent="0.3">
      <c r="A1" s="1" t="s">
        <v>66</v>
      </c>
    </row>
    <row r="3" spans="1:13" ht="15" customHeight="1" x14ac:dyDescent="0.25">
      <c r="A3" s="27" t="s">
        <v>46</v>
      </c>
      <c r="B3" s="26" t="s">
        <v>99</v>
      </c>
      <c r="C3" s="26"/>
      <c r="D3" s="26"/>
      <c r="E3" s="26"/>
      <c r="F3" s="26"/>
      <c r="G3" s="26"/>
      <c r="H3" s="26" t="s">
        <v>108</v>
      </c>
      <c r="I3" s="26"/>
      <c r="J3" s="26"/>
      <c r="K3" s="26"/>
      <c r="L3" s="26"/>
      <c r="M3" s="26"/>
    </row>
    <row r="4" spans="1:13" x14ac:dyDescent="0.25">
      <c r="A4" s="27"/>
      <c r="B4" s="12" t="s">
        <v>47</v>
      </c>
      <c r="C4" s="12" t="s">
        <v>48</v>
      </c>
      <c r="D4" s="12" t="s">
        <v>49</v>
      </c>
      <c r="E4" s="12" t="s">
        <v>50</v>
      </c>
      <c r="F4" s="12" t="s">
        <v>51</v>
      </c>
      <c r="G4" s="12" t="s">
        <v>52</v>
      </c>
      <c r="H4" s="12" t="s">
        <v>47</v>
      </c>
      <c r="I4" s="12" t="s">
        <v>48</v>
      </c>
      <c r="J4" s="12" t="s">
        <v>49</v>
      </c>
      <c r="K4" s="12" t="s">
        <v>50</v>
      </c>
      <c r="L4" s="12" t="s">
        <v>51</v>
      </c>
      <c r="M4" s="12" t="s">
        <v>52</v>
      </c>
    </row>
    <row r="5" spans="1:13" x14ac:dyDescent="0.25">
      <c r="A5">
        <v>0</v>
      </c>
      <c r="B5" s="24">
        <v>0.49980000000000002</v>
      </c>
      <c r="C5" s="24">
        <v>0.17860000000000001</v>
      </c>
      <c r="D5" s="24">
        <v>0.46960000000000002</v>
      </c>
      <c r="E5" s="24">
        <v>0.15540000000000001</v>
      </c>
      <c r="F5" s="24">
        <v>0.3579</v>
      </c>
      <c r="G5" s="24">
        <v>0.16520000000000001</v>
      </c>
      <c r="H5" s="24">
        <f>IF(B5&lt;&gt;"",(B5-B$5),"")</f>
        <v>0</v>
      </c>
      <c r="I5" s="24">
        <f t="shared" ref="I5:M5" si="0">IF(C5&lt;&gt;"",(C5-C$5),"")</f>
        <v>0</v>
      </c>
      <c r="J5" s="24">
        <f t="shared" si="0"/>
        <v>0</v>
      </c>
      <c r="K5" s="24">
        <f t="shared" si="0"/>
        <v>0</v>
      </c>
      <c r="L5" s="24">
        <f t="shared" si="0"/>
        <v>0</v>
      </c>
      <c r="M5" s="24">
        <f t="shared" si="0"/>
        <v>0</v>
      </c>
    </row>
    <row r="6" spans="1:13" x14ac:dyDescent="0.25">
      <c r="A6">
        <v>24</v>
      </c>
      <c r="B6" s="24">
        <v>3.0036999999999998</v>
      </c>
      <c r="C6" s="24">
        <v>2.2786</v>
      </c>
      <c r="D6" s="24">
        <v>2.8302</v>
      </c>
      <c r="E6" s="24">
        <v>2.3454000000000002</v>
      </c>
      <c r="F6" s="24">
        <v>3.3582999999999998</v>
      </c>
      <c r="G6" s="24">
        <v>2.5245000000000002</v>
      </c>
      <c r="H6" s="24">
        <f t="shared" ref="H6:H10" si="1">IF(B6&lt;&gt;"",(B6-B$5),"")</f>
        <v>2.5038999999999998</v>
      </c>
      <c r="I6" s="24">
        <f t="shared" ref="I6:I10" si="2">IF(C6&lt;&gt;"",(C6-C$5),"")</f>
        <v>2.1</v>
      </c>
      <c r="J6" s="24">
        <f t="shared" ref="J6:J10" si="3">IF(D6&lt;&gt;"",(D6-D$5),"")</f>
        <v>2.3605999999999998</v>
      </c>
      <c r="K6" s="24">
        <f t="shared" ref="K6:K10" si="4">IF(E6&lt;&gt;"",(E6-E$5),"")</f>
        <v>2.19</v>
      </c>
      <c r="L6" s="24">
        <f t="shared" ref="L6:L10" si="5">IF(F6&lt;&gt;"",(F6-F$5),"")</f>
        <v>3.0004</v>
      </c>
      <c r="M6" s="24">
        <f t="shared" ref="M6:M10" si="6">IF(G6&lt;&gt;"",(G6-G$5),"")</f>
        <v>2.3593000000000002</v>
      </c>
    </row>
    <row r="7" spans="1:13" x14ac:dyDescent="0.25">
      <c r="A7">
        <v>48</v>
      </c>
      <c r="B7" s="24">
        <v>3.3784000000000001</v>
      </c>
      <c r="C7" s="24">
        <v>2.2528999999999999</v>
      </c>
      <c r="D7" s="24">
        <v>2.3881999999999999</v>
      </c>
      <c r="E7" s="24">
        <v>2.3374999999999999</v>
      </c>
      <c r="F7" s="24">
        <v>3.5529999999999999</v>
      </c>
      <c r="G7" s="24">
        <v>2.6055999999999999</v>
      </c>
      <c r="H7" s="24">
        <f t="shared" si="1"/>
        <v>2.8786</v>
      </c>
      <c r="I7" s="24">
        <f t="shared" si="2"/>
        <v>2.0743</v>
      </c>
      <c r="J7" s="24">
        <f t="shared" si="3"/>
        <v>1.9185999999999999</v>
      </c>
      <c r="K7" s="24">
        <f t="shared" si="4"/>
        <v>2.1820999999999997</v>
      </c>
      <c r="L7" s="24">
        <f t="shared" si="5"/>
        <v>3.1951000000000001</v>
      </c>
      <c r="M7" s="24">
        <f t="shared" si="6"/>
        <v>2.4403999999999999</v>
      </c>
    </row>
    <row r="8" spans="1:13" x14ac:dyDescent="0.25">
      <c r="A8">
        <v>72</v>
      </c>
      <c r="B8" s="24">
        <v>3.4523999999999999</v>
      </c>
      <c r="C8" s="24">
        <v>2.2477999999999998</v>
      </c>
      <c r="D8" s="24">
        <v>2.3624999999999998</v>
      </c>
      <c r="E8" s="24">
        <v>2.3862000000000001</v>
      </c>
      <c r="F8" s="24">
        <v>3.5099</v>
      </c>
      <c r="G8" s="24">
        <v>2.6833</v>
      </c>
      <c r="H8" s="24">
        <f t="shared" si="1"/>
        <v>2.9525999999999999</v>
      </c>
      <c r="I8" s="24">
        <f t="shared" si="2"/>
        <v>2.0691999999999999</v>
      </c>
      <c r="J8" s="24">
        <f t="shared" si="3"/>
        <v>1.8928999999999998</v>
      </c>
      <c r="K8" s="24">
        <f t="shared" si="4"/>
        <v>2.2307999999999999</v>
      </c>
      <c r="L8" s="24">
        <f t="shared" si="5"/>
        <v>3.1520000000000001</v>
      </c>
      <c r="M8" s="24">
        <f t="shared" si="6"/>
        <v>2.5181</v>
      </c>
    </row>
    <row r="9" spans="1:13" x14ac:dyDescent="0.25">
      <c r="A9">
        <v>96</v>
      </c>
      <c r="B9" s="24">
        <v>3.7816999999999998</v>
      </c>
      <c r="C9" s="24">
        <v>2.2035999999999998</v>
      </c>
      <c r="D9" s="24">
        <v>2.3491</v>
      </c>
      <c r="E9" s="24">
        <v>2.3464</v>
      </c>
      <c r="F9" s="24">
        <v>3.49</v>
      </c>
      <c r="G9" s="24">
        <v>2.7090000000000001</v>
      </c>
      <c r="H9" s="24">
        <f t="shared" si="1"/>
        <v>3.2818999999999998</v>
      </c>
      <c r="I9" s="24">
        <f t="shared" si="2"/>
        <v>2.0249999999999999</v>
      </c>
      <c r="J9" s="24">
        <f t="shared" si="3"/>
        <v>1.8794999999999999</v>
      </c>
      <c r="K9" s="24">
        <f t="shared" si="4"/>
        <v>2.1909999999999998</v>
      </c>
      <c r="L9" s="24">
        <f t="shared" si="5"/>
        <v>3.1321000000000003</v>
      </c>
      <c r="M9" s="24">
        <f t="shared" si="6"/>
        <v>2.5438000000000001</v>
      </c>
    </row>
    <row r="10" spans="1:13" x14ac:dyDescent="0.25">
      <c r="A10">
        <v>120</v>
      </c>
      <c r="B10" s="24">
        <v>3.8010000000000002</v>
      </c>
      <c r="C10" s="24">
        <v>2.2319</v>
      </c>
      <c r="D10" s="24">
        <v>2.3532999999999999</v>
      </c>
      <c r="E10" s="24">
        <v>2.34</v>
      </c>
      <c r="F10" s="24">
        <v>3.4645000000000001</v>
      </c>
      <c r="G10" s="24">
        <v>2.7401</v>
      </c>
      <c r="H10" s="24">
        <f t="shared" si="1"/>
        <v>3.3012000000000001</v>
      </c>
      <c r="I10" s="24">
        <f t="shared" si="2"/>
        <v>2.0533000000000001</v>
      </c>
      <c r="J10" s="24">
        <f t="shared" si="3"/>
        <v>1.8836999999999999</v>
      </c>
      <c r="K10" s="24">
        <f t="shared" si="4"/>
        <v>2.1845999999999997</v>
      </c>
      <c r="L10" s="24">
        <f t="shared" si="5"/>
        <v>3.1066000000000003</v>
      </c>
      <c r="M10" s="24">
        <f t="shared" si="6"/>
        <v>2.5749</v>
      </c>
    </row>
  </sheetData>
  <mergeCells count="3">
    <mergeCell ref="A3:A4"/>
    <mergeCell ref="B3:G3"/>
    <mergeCell ref="H3:M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D9"/>
  <sheetViews>
    <sheetView workbookViewId="0">
      <selection activeCell="B4" sqref="B4:C9"/>
    </sheetView>
  </sheetViews>
  <sheetFormatPr baseColWidth="10" defaultRowHeight="15" x14ac:dyDescent="0.25"/>
  <sheetData>
    <row r="1" spans="1:4" ht="22.5" x14ac:dyDescent="0.3">
      <c r="A1" s="1" t="s">
        <v>70</v>
      </c>
    </row>
    <row r="3" spans="1:4" x14ac:dyDescent="0.25">
      <c r="A3" t="s">
        <v>44</v>
      </c>
      <c r="B3" t="s">
        <v>72</v>
      </c>
      <c r="C3" t="s">
        <v>73</v>
      </c>
      <c r="D3" s="22" t="s">
        <v>91</v>
      </c>
    </row>
    <row r="4" spans="1:4" x14ac:dyDescent="0.25">
      <c r="A4" t="s">
        <v>47</v>
      </c>
      <c r="B4" s="21">
        <v>4.53</v>
      </c>
      <c r="C4" s="21">
        <v>3.35</v>
      </c>
      <c r="D4" s="21">
        <f>B4-C4</f>
        <v>1.1800000000000002</v>
      </c>
    </row>
    <row r="5" spans="1:4" x14ac:dyDescent="0.25">
      <c r="A5" t="s">
        <v>48</v>
      </c>
      <c r="B5" s="21">
        <v>5.59</v>
      </c>
      <c r="C5" s="21">
        <v>3.63</v>
      </c>
      <c r="D5" s="21">
        <f t="shared" ref="D5:D9" si="0">B5-C5</f>
        <v>1.96</v>
      </c>
    </row>
    <row r="6" spans="1:4" x14ac:dyDescent="0.25">
      <c r="A6" t="s">
        <v>49</v>
      </c>
      <c r="B6" s="21">
        <v>6.18</v>
      </c>
      <c r="C6" s="21">
        <v>4.1399999999999997</v>
      </c>
      <c r="D6" s="21">
        <f t="shared" si="0"/>
        <v>2.04</v>
      </c>
    </row>
    <row r="7" spans="1:4" x14ac:dyDescent="0.25">
      <c r="A7" t="s">
        <v>50</v>
      </c>
      <c r="B7" s="21">
        <v>6.06</v>
      </c>
      <c r="C7" s="21">
        <v>3.58</v>
      </c>
      <c r="D7" s="21">
        <f t="shared" si="0"/>
        <v>2.4799999999999995</v>
      </c>
    </row>
    <row r="8" spans="1:4" x14ac:dyDescent="0.25">
      <c r="A8" t="s">
        <v>51</v>
      </c>
      <c r="B8" s="21">
        <v>5.81</v>
      </c>
      <c r="C8" s="21">
        <v>3.4</v>
      </c>
      <c r="D8" s="21">
        <f t="shared" si="0"/>
        <v>2.4099999999999997</v>
      </c>
    </row>
    <row r="9" spans="1:4" x14ac:dyDescent="0.25">
      <c r="A9" t="s">
        <v>52</v>
      </c>
      <c r="B9" s="21">
        <v>5.84</v>
      </c>
      <c r="C9" s="21">
        <v>3.5</v>
      </c>
      <c r="D9" s="21">
        <f t="shared" si="0"/>
        <v>2.34</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Info</vt:lpstr>
      <vt:lpstr>Sum</vt:lpstr>
      <vt:lpstr>290nm_CD</vt:lpstr>
      <vt:lpstr>290nm_SD</vt:lpstr>
      <vt:lpstr>290nm_SD_raw</vt:lpstr>
      <vt:lpstr>FA_CD</vt:lpstr>
      <vt:lpstr>FA_SD</vt:lpstr>
      <vt:lpstr>pH_SD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2013-10-11T09:57:33Z</dcterms:modified>
</cp:coreProperties>
</file>