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Hinweise" sheetId="5" r:id="rId1"/>
    <sheet name="XylloPep_Growth" sheetId="1" r:id="rId2"/>
    <sheet name="XylloPep_MOs" sheetId="6" r:id="rId3"/>
    <sheet name="loPep_data" sheetId="4" r:id="rId4"/>
  </sheets>
  <calcPr calcId="145621"/>
</workbook>
</file>

<file path=xl/calcChain.xml><?xml version="1.0" encoding="utf-8"?>
<calcChain xmlns="http://schemas.openxmlformats.org/spreadsheetml/2006/main">
  <c r="AD31" i="6" l="1"/>
  <c r="AE31" i="6" s="1"/>
  <c r="AE21" i="6"/>
  <c r="AE22" i="6"/>
  <c r="AE23" i="6"/>
  <c r="AE24" i="6"/>
  <c r="AE25" i="6"/>
  <c r="AE26" i="6"/>
  <c r="AE27" i="6"/>
  <c r="AE28" i="6"/>
  <c r="AE29" i="6"/>
  <c r="AE30" i="6"/>
  <c r="AE20" i="6"/>
  <c r="B20" i="6" l="1"/>
  <c r="B21" i="6"/>
  <c r="B22" i="6"/>
  <c r="Q4" i="4" l="1"/>
  <c r="R4" i="4"/>
  <c r="S4" i="4"/>
  <c r="T4" i="4"/>
  <c r="U4" i="4"/>
  <c r="V4" i="4"/>
  <c r="W4" i="4"/>
  <c r="X4" i="4"/>
  <c r="Y4" i="4"/>
  <c r="Z4" i="4"/>
  <c r="AA4" i="4"/>
  <c r="Q5" i="4"/>
  <c r="R5" i="4"/>
  <c r="S5" i="4"/>
  <c r="T5" i="4"/>
  <c r="U5" i="4"/>
  <c r="V5" i="4"/>
  <c r="W5" i="4"/>
  <c r="X5" i="4"/>
  <c r="Y5" i="4"/>
  <c r="Z5" i="4"/>
  <c r="AA5" i="4"/>
  <c r="Q6" i="4"/>
  <c r="R6" i="4"/>
  <c r="S6" i="4"/>
  <c r="T6" i="4"/>
  <c r="U6" i="4"/>
  <c r="V6" i="4"/>
  <c r="W6" i="4"/>
  <c r="X6" i="4"/>
  <c r="Y6" i="4"/>
  <c r="Z6" i="4"/>
  <c r="AA6" i="4"/>
  <c r="Q7" i="4"/>
  <c r="R7" i="4"/>
  <c r="S7" i="4"/>
  <c r="T7" i="4"/>
  <c r="U7" i="4"/>
  <c r="V7" i="4"/>
  <c r="W7" i="4"/>
  <c r="X7" i="4"/>
  <c r="Y7" i="4"/>
  <c r="Z7" i="4"/>
  <c r="AA7" i="4"/>
  <c r="Q8" i="4"/>
  <c r="R8" i="4"/>
  <c r="S8" i="4"/>
  <c r="T8" i="4"/>
  <c r="U8" i="4"/>
  <c r="V8" i="4"/>
  <c r="W8" i="4"/>
  <c r="X8" i="4"/>
  <c r="Y8" i="4"/>
  <c r="Z8" i="4"/>
  <c r="AA8" i="4"/>
  <c r="Q9" i="4"/>
  <c r="R9" i="4"/>
  <c r="S9" i="4"/>
  <c r="T9" i="4"/>
  <c r="U9" i="4"/>
  <c r="V9" i="4"/>
  <c r="W9" i="4"/>
  <c r="X9" i="4"/>
  <c r="Y9" i="4"/>
  <c r="Z9" i="4"/>
  <c r="AA9" i="4"/>
  <c r="Q10" i="4"/>
  <c r="R10" i="4"/>
  <c r="S10" i="4"/>
  <c r="T10" i="4"/>
  <c r="U10" i="4"/>
  <c r="V10" i="4"/>
  <c r="W10" i="4"/>
  <c r="X10" i="4"/>
  <c r="Y10" i="4"/>
  <c r="Z10" i="4"/>
  <c r="AA10" i="4"/>
  <c r="Q11" i="4"/>
  <c r="R11" i="4"/>
  <c r="S11" i="4"/>
  <c r="T11" i="4"/>
  <c r="U11" i="4"/>
  <c r="V11" i="4"/>
  <c r="W11" i="4"/>
  <c r="X11" i="4"/>
  <c r="Y11" i="4"/>
  <c r="Z11" i="4"/>
  <c r="AA11" i="4"/>
  <c r="P5" i="4"/>
  <c r="P6" i="4"/>
  <c r="P7" i="4"/>
  <c r="P8" i="4"/>
  <c r="P9" i="4"/>
  <c r="P10" i="4"/>
  <c r="P11" i="4"/>
  <c r="P4" i="4"/>
  <c r="C4" i="4"/>
  <c r="D4" i="4"/>
  <c r="E4" i="4"/>
  <c r="F4" i="4"/>
  <c r="G4" i="4"/>
  <c r="H4" i="4"/>
  <c r="I4" i="4"/>
  <c r="J4" i="4"/>
  <c r="K4" i="4"/>
  <c r="L4" i="4"/>
  <c r="M4" i="4"/>
  <c r="C5" i="4"/>
  <c r="D5" i="4"/>
  <c r="E5" i="4"/>
  <c r="F5" i="4"/>
  <c r="G5" i="4"/>
  <c r="H5" i="4"/>
  <c r="I5" i="4"/>
  <c r="J5" i="4"/>
  <c r="K5" i="4"/>
  <c r="L5" i="4"/>
  <c r="M5" i="4"/>
  <c r="C6" i="4"/>
  <c r="D6" i="4"/>
  <c r="E6" i="4"/>
  <c r="F6" i="4"/>
  <c r="G6" i="4"/>
  <c r="H6" i="4"/>
  <c r="I6" i="4"/>
  <c r="J6" i="4"/>
  <c r="K6" i="4"/>
  <c r="L6" i="4"/>
  <c r="M6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B5" i="4"/>
  <c r="B6" i="4"/>
  <c r="B7" i="4"/>
  <c r="B8" i="4"/>
  <c r="B9" i="4"/>
  <c r="B10" i="4"/>
  <c r="B11" i="4"/>
  <c r="B4" i="4"/>
  <c r="B16" i="1" l="1"/>
  <c r="B32" i="1"/>
  <c r="M17" i="1"/>
  <c r="M33" i="1"/>
  <c r="I17" i="1"/>
  <c r="I33" i="1"/>
  <c r="E17" i="1"/>
  <c r="E33" i="1"/>
  <c r="L16" i="1"/>
  <c r="L32" i="1"/>
  <c r="H16" i="1"/>
  <c r="H32" i="1"/>
  <c r="D16" i="1"/>
  <c r="D32" i="1"/>
  <c r="K15" i="1"/>
  <c r="K31" i="1"/>
  <c r="E15" i="1"/>
  <c r="E31" i="1"/>
  <c r="L14" i="1"/>
  <c r="L30" i="1"/>
  <c r="F14" i="1"/>
  <c r="F30" i="1"/>
  <c r="M13" i="1"/>
  <c r="M29" i="1"/>
  <c r="I13" i="1"/>
  <c r="I29" i="1"/>
  <c r="E13" i="1"/>
  <c r="E29" i="1"/>
  <c r="C13" i="1"/>
  <c r="C29" i="1"/>
  <c r="L12" i="1"/>
  <c r="L28" i="1"/>
  <c r="J12" i="1"/>
  <c r="J28" i="1"/>
  <c r="H12" i="1"/>
  <c r="H28" i="1"/>
  <c r="F12" i="1"/>
  <c r="F28" i="1"/>
  <c r="D12" i="1"/>
  <c r="D28" i="1"/>
  <c r="M11" i="1"/>
  <c r="M27" i="1"/>
  <c r="K11" i="1"/>
  <c r="K27" i="1"/>
  <c r="I11" i="1"/>
  <c r="I27" i="1"/>
  <c r="G11" i="1"/>
  <c r="G27" i="1"/>
  <c r="E11" i="1"/>
  <c r="E27" i="1"/>
  <c r="C11" i="1"/>
  <c r="C27" i="1"/>
  <c r="L10" i="1"/>
  <c r="L26" i="1"/>
  <c r="J10" i="1"/>
  <c r="J26" i="1"/>
  <c r="H10" i="1"/>
  <c r="H26" i="1"/>
  <c r="F10" i="1"/>
  <c r="F26" i="1"/>
  <c r="D10" i="1"/>
  <c r="D26" i="1"/>
  <c r="B10" i="1"/>
  <c r="B26" i="1"/>
  <c r="B14" i="1"/>
  <c r="B30" i="1"/>
  <c r="B12" i="1"/>
  <c r="B28" i="1"/>
  <c r="K17" i="1"/>
  <c r="K33" i="1"/>
  <c r="G17" i="1"/>
  <c r="G33" i="1"/>
  <c r="C17" i="1"/>
  <c r="C33" i="1"/>
  <c r="J16" i="1"/>
  <c r="J32" i="1"/>
  <c r="F16" i="1"/>
  <c r="F32" i="1"/>
  <c r="M15" i="1"/>
  <c r="M31" i="1"/>
  <c r="I15" i="1"/>
  <c r="I31" i="1"/>
  <c r="G15" i="1"/>
  <c r="G31" i="1"/>
  <c r="C15" i="1"/>
  <c r="C31" i="1"/>
  <c r="J14" i="1"/>
  <c r="J30" i="1"/>
  <c r="H14" i="1"/>
  <c r="H30" i="1"/>
  <c r="D14" i="1"/>
  <c r="D30" i="1"/>
  <c r="K13" i="1"/>
  <c r="K29" i="1"/>
  <c r="G13" i="1"/>
  <c r="G29" i="1"/>
  <c r="B17" i="1"/>
  <c r="B33" i="1"/>
  <c r="B15" i="1"/>
  <c r="B31" i="1"/>
  <c r="B13" i="1"/>
  <c r="B29" i="1"/>
  <c r="B11" i="1"/>
  <c r="B27" i="1"/>
  <c r="L17" i="1"/>
  <c r="L33" i="1"/>
  <c r="J17" i="1"/>
  <c r="J33" i="1"/>
  <c r="H17" i="1"/>
  <c r="H33" i="1"/>
  <c r="F17" i="1"/>
  <c r="F33" i="1"/>
  <c r="D17" i="1"/>
  <c r="D33" i="1"/>
  <c r="M16" i="1"/>
  <c r="M32" i="1"/>
  <c r="K16" i="1"/>
  <c r="K32" i="1"/>
  <c r="I16" i="1"/>
  <c r="I32" i="1"/>
  <c r="G16" i="1"/>
  <c r="G32" i="1"/>
  <c r="E16" i="1"/>
  <c r="E32" i="1"/>
  <c r="C16" i="1"/>
  <c r="C32" i="1"/>
  <c r="L15" i="1"/>
  <c r="L31" i="1"/>
  <c r="J15" i="1"/>
  <c r="J31" i="1"/>
  <c r="H15" i="1"/>
  <c r="H31" i="1"/>
  <c r="F15" i="1"/>
  <c r="F31" i="1"/>
  <c r="D15" i="1"/>
  <c r="D31" i="1"/>
  <c r="M14" i="1"/>
  <c r="M30" i="1"/>
  <c r="K14" i="1"/>
  <c r="K30" i="1"/>
  <c r="I14" i="1"/>
  <c r="I30" i="1"/>
  <c r="G14" i="1"/>
  <c r="G30" i="1"/>
  <c r="E14" i="1"/>
  <c r="E30" i="1"/>
  <c r="C14" i="1"/>
  <c r="C30" i="1"/>
  <c r="L13" i="1"/>
  <c r="L29" i="1"/>
  <c r="J13" i="1"/>
  <c r="J29" i="1"/>
  <c r="H13" i="1"/>
  <c r="H29" i="1"/>
  <c r="F13" i="1"/>
  <c r="F29" i="1"/>
  <c r="D13" i="1"/>
  <c r="D29" i="1"/>
  <c r="M12" i="1"/>
  <c r="M28" i="1"/>
  <c r="K12" i="1"/>
  <c r="K28" i="1"/>
  <c r="I12" i="1"/>
  <c r="I28" i="1"/>
  <c r="G12" i="1"/>
  <c r="G28" i="1"/>
  <c r="E12" i="1"/>
  <c r="E28" i="1"/>
  <c r="C12" i="1"/>
  <c r="C28" i="1"/>
  <c r="L11" i="1"/>
  <c r="L27" i="1"/>
  <c r="J11" i="1"/>
  <c r="J27" i="1"/>
  <c r="H11" i="1"/>
  <c r="H27" i="1"/>
  <c r="F11" i="1"/>
  <c r="F27" i="1"/>
  <c r="D11" i="1"/>
  <c r="D27" i="1"/>
  <c r="M10" i="1"/>
  <c r="M26" i="1"/>
  <c r="K10" i="1"/>
  <c r="K26" i="1"/>
  <c r="I10" i="1"/>
  <c r="I26" i="1"/>
  <c r="G10" i="1"/>
  <c r="G26" i="1"/>
  <c r="E10" i="1"/>
  <c r="E26" i="1"/>
  <c r="C10" i="1"/>
  <c r="C26" i="1"/>
  <c r="P21" i="6"/>
  <c r="P22" i="6"/>
  <c r="P23" i="6"/>
  <c r="P24" i="6"/>
  <c r="P25" i="6"/>
  <c r="P26" i="6"/>
  <c r="P27" i="6"/>
  <c r="P28" i="6"/>
  <c r="P29" i="6"/>
  <c r="P20" i="6"/>
  <c r="B23" i="6"/>
  <c r="B24" i="6"/>
  <c r="B25" i="6"/>
  <c r="B26" i="6"/>
  <c r="B27" i="6"/>
  <c r="B28" i="6"/>
  <c r="B29" i="6"/>
  <c r="P30" i="6" l="1"/>
  <c r="AC20" i="6"/>
  <c r="I43" i="1"/>
  <c r="B43" i="1"/>
  <c r="E43" i="1"/>
  <c r="M43" i="1"/>
  <c r="G43" i="1"/>
  <c r="F42" i="1"/>
  <c r="C43" i="1"/>
  <c r="K43" i="1"/>
  <c r="H44" i="1"/>
  <c r="E45" i="1"/>
  <c r="M45" i="1"/>
  <c r="J46" i="1"/>
  <c r="F47" i="1"/>
  <c r="J47" i="1"/>
  <c r="C48" i="1"/>
  <c r="G48" i="1"/>
  <c r="K48" i="1"/>
  <c r="D49" i="1"/>
  <c r="H49" i="1"/>
  <c r="L49" i="1"/>
  <c r="B47" i="1"/>
  <c r="D42" i="1"/>
  <c r="L42" i="1"/>
  <c r="J44" i="1"/>
  <c r="D46" i="1"/>
  <c r="L46" i="1"/>
  <c r="D48" i="1"/>
  <c r="H48" i="1"/>
  <c r="J42" i="1"/>
  <c r="D44" i="1"/>
  <c r="L44" i="1"/>
  <c r="I45" i="1"/>
  <c r="F46" i="1"/>
  <c r="C47" i="1"/>
  <c r="H47" i="1"/>
  <c r="L47" i="1"/>
  <c r="E48" i="1"/>
  <c r="I48" i="1"/>
  <c r="M48" i="1"/>
  <c r="F49" i="1"/>
  <c r="J49" i="1"/>
  <c r="B45" i="1"/>
  <c r="B49" i="1"/>
  <c r="H42" i="1"/>
  <c r="F44" i="1"/>
  <c r="H46" i="1"/>
  <c r="F48" i="1"/>
  <c r="J48" i="1"/>
  <c r="D58" i="1" l="1"/>
  <c r="F64" i="1"/>
  <c r="J65" i="1"/>
  <c r="M64" i="1"/>
  <c r="E64" i="1"/>
  <c r="H63" i="1"/>
  <c r="F62" i="1"/>
  <c r="L60" i="1"/>
  <c r="J58" i="1"/>
  <c r="H64" i="1"/>
  <c r="L58" i="1"/>
  <c r="H65" i="1"/>
  <c r="K64" i="1"/>
  <c r="M61" i="1"/>
  <c r="H60" i="1"/>
  <c r="C59" i="1"/>
  <c r="G59" i="1"/>
  <c r="E59" i="1"/>
  <c r="I59" i="1"/>
  <c r="F60" i="1"/>
  <c r="B61" i="1"/>
  <c r="F65" i="1"/>
  <c r="I64" i="1"/>
  <c r="L63" i="1"/>
  <c r="D60" i="1"/>
  <c r="D64" i="1"/>
  <c r="D62" i="1"/>
  <c r="J60" i="1"/>
  <c r="L65" i="1"/>
  <c r="D65" i="1"/>
  <c r="G64" i="1"/>
  <c r="J63" i="1"/>
  <c r="J62" i="1"/>
  <c r="E61" i="1"/>
  <c r="K59" i="1"/>
  <c r="F58" i="1"/>
  <c r="M59" i="1"/>
  <c r="B59" i="1"/>
  <c r="K44" i="1"/>
  <c r="G46" i="1"/>
  <c r="L45" i="1"/>
  <c r="H45" i="1"/>
  <c r="D45" i="1"/>
  <c r="P42" i="1"/>
  <c r="P26" i="1"/>
  <c r="P10" i="1"/>
  <c r="P49" i="1"/>
  <c r="P33" i="1"/>
  <c r="P17" i="1"/>
  <c r="Z48" i="1"/>
  <c r="Z32" i="1"/>
  <c r="Z16" i="1"/>
  <c r="Z49" i="1"/>
  <c r="Z33" i="1"/>
  <c r="Z17" i="1"/>
  <c r="X48" i="1"/>
  <c r="X32" i="1"/>
  <c r="X16" i="1"/>
  <c r="X49" i="1"/>
  <c r="X33" i="1"/>
  <c r="X17" i="1"/>
  <c r="V48" i="1"/>
  <c r="V32" i="1"/>
  <c r="V16" i="1"/>
  <c r="V49" i="1"/>
  <c r="V33" i="1"/>
  <c r="V17" i="1"/>
  <c r="T48" i="1"/>
  <c r="T32" i="1"/>
  <c r="T16" i="1"/>
  <c r="T49" i="1"/>
  <c r="T33" i="1"/>
  <c r="T17" i="1"/>
  <c r="R48" i="1"/>
  <c r="R32" i="1"/>
  <c r="R16" i="1"/>
  <c r="R49" i="1"/>
  <c r="R33" i="1"/>
  <c r="R17" i="1"/>
  <c r="B44" i="1"/>
  <c r="G49" i="1"/>
  <c r="J64" i="1"/>
  <c r="M47" i="1"/>
  <c r="E47" i="1"/>
  <c r="K45" i="1"/>
  <c r="M42" i="1"/>
  <c r="I44" i="1"/>
  <c r="E46" i="1"/>
  <c r="AA47" i="1"/>
  <c r="AA31" i="1"/>
  <c r="AA15" i="1"/>
  <c r="AA46" i="1"/>
  <c r="AA30" i="1"/>
  <c r="AA14" i="1"/>
  <c r="Y31" i="1"/>
  <c r="Y47" i="1"/>
  <c r="Y15" i="1"/>
  <c r="Y46" i="1"/>
  <c r="Y30" i="1"/>
  <c r="Y14" i="1"/>
  <c r="W47" i="1"/>
  <c r="W31" i="1"/>
  <c r="W15" i="1"/>
  <c r="W46" i="1"/>
  <c r="W30" i="1"/>
  <c r="W14" i="1"/>
  <c r="U31" i="1"/>
  <c r="U47" i="1"/>
  <c r="U15" i="1"/>
  <c r="U46" i="1"/>
  <c r="U30" i="1"/>
  <c r="U14" i="1"/>
  <c r="S47" i="1"/>
  <c r="S31" i="1"/>
  <c r="S15" i="1"/>
  <c r="S46" i="1"/>
  <c r="S30" i="1"/>
  <c r="S14" i="1"/>
  <c r="Q31" i="1"/>
  <c r="Q47" i="1"/>
  <c r="Q15" i="1"/>
  <c r="Q46" i="1"/>
  <c r="Q30" i="1"/>
  <c r="Q14" i="1"/>
  <c r="C63" i="1"/>
  <c r="I61" i="1"/>
  <c r="K42" i="1"/>
  <c r="G44" i="1"/>
  <c r="C46" i="1"/>
  <c r="J43" i="1"/>
  <c r="F43" i="1"/>
  <c r="D47" i="1"/>
  <c r="P48" i="1"/>
  <c r="P32" i="1"/>
  <c r="P16" i="1"/>
  <c r="P47" i="1"/>
  <c r="P31" i="1"/>
  <c r="P15" i="1"/>
  <c r="Z46" i="1"/>
  <c r="Z30" i="1"/>
  <c r="Z14" i="1"/>
  <c r="Z47" i="1"/>
  <c r="Z31" i="1"/>
  <c r="Z15" i="1"/>
  <c r="X46" i="1"/>
  <c r="X30" i="1"/>
  <c r="X14" i="1"/>
  <c r="X47" i="1"/>
  <c r="X31" i="1"/>
  <c r="X15" i="1"/>
  <c r="V46" i="1"/>
  <c r="V30" i="1"/>
  <c r="V14" i="1"/>
  <c r="V47" i="1"/>
  <c r="V31" i="1"/>
  <c r="V15" i="1"/>
  <c r="T46" i="1"/>
  <c r="T30" i="1"/>
  <c r="T14" i="1"/>
  <c r="T47" i="1"/>
  <c r="T31" i="1"/>
  <c r="T15" i="1"/>
  <c r="R46" i="1"/>
  <c r="R30" i="1"/>
  <c r="R14" i="1"/>
  <c r="R47" i="1"/>
  <c r="R31" i="1"/>
  <c r="R15" i="1"/>
  <c r="B46" i="1"/>
  <c r="I49" i="1"/>
  <c r="L48" i="1"/>
  <c r="G47" i="1"/>
  <c r="I42" i="1"/>
  <c r="E44" i="1"/>
  <c r="AA49" i="1"/>
  <c r="AA33" i="1"/>
  <c r="AA17" i="1"/>
  <c r="AA32" i="1"/>
  <c r="AA48" i="1"/>
  <c r="AA16" i="1"/>
  <c r="Y49" i="1"/>
  <c r="Y33" i="1"/>
  <c r="Y17" i="1"/>
  <c r="Y32" i="1"/>
  <c r="Y48" i="1"/>
  <c r="Y16" i="1"/>
  <c r="W49" i="1"/>
  <c r="W33" i="1"/>
  <c r="W17" i="1"/>
  <c r="W48" i="1"/>
  <c r="W32" i="1"/>
  <c r="W16" i="1"/>
  <c r="U49" i="1"/>
  <c r="U33" i="1"/>
  <c r="U17" i="1"/>
  <c r="U48" i="1"/>
  <c r="U32" i="1"/>
  <c r="U16" i="1"/>
  <c r="S49" i="1"/>
  <c r="S33" i="1"/>
  <c r="S17" i="1"/>
  <c r="S48" i="1"/>
  <c r="S32" i="1"/>
  <c r="S16" i="1"/>
  <c r="Q49" i="1"/>
  <c r="Q33" i="1"/>
  <c r="Q17" i="1"/>
  <c r="Q48" i="1"/>
  <c r="Q32" i="1"/>
  <c r="Q16" i="1"/>
  <c r="G42" i="1"/>
  <c r="C44" i="1"/>
  <c r="J45" i="1"/>
  <c r="F45" i="1"/>
  <c r="P46" i="1"/>
  <c r="P30" i="1"/>
  <c r="P14" i="1"/>
  <c r="P45" i="1"/>
  <c r="P29" i="1"/>
  <c r="P13" i="1"/>
  <c r="Z44" i="1"/>
  <c r="Z28" i="1"/>
  <c r="Z12" i="1"/>
  <c r="Z45" i="1"/>
  <c r="Z29" i="1"/>
  <c r="Z13" i="1"/>
  <c r="X44" i="1"/>
  <c r="X28" i="1"/>
  <c r="X12" i="1"/>
  <c r="X45" i="1"/>
  <c r="X29" i="1"/>
  <c r="X13" i="1"/>
  <c r="V44" i="1"/>
  <c r="V28" i="1"/>
  <c r="V12" i="1"/>
  <c r="V45" i="1"/>
  <c r="V29" i="1"/>
  <c r="V13" i="1"/>
  <c r="T44" i="1"/>
  <c r="T28" i="1"/>
  <c r="T12" i="1"/>
  <c r="T45" i="1"/>
  <c r="T29" i="1"/>
  <c r="T13" i="1"/>
  <c r="R44" i="1"/>
  <c r="R28" i="1"/>
  <c r="R12" i="1"/>
  <c r="R45" i="1"/>
  <c r="R29" i="1"/>
  <c r="R13" i="1"/>
  <c r="B48" i="1"/>
  <c r="K49" i="1"/>
  <c r="C49" i="1"/>
  <c r="I47" i="1"/>
  <c r="H62" i="1"/>
  <c r="C45" i="1"/>
  <c r="H58" i="1"/>
  <c r="M46" i="1"/>
  <c r="E42" i="1"/>
  <c r="AA43" i="1"/>
  <c r="AA27" i="1"/>
  <c r="AA11" i="1"/>
  <c r="AA42" i="1"/>
  <c r="AA26" i="1"/>
  <c r="AA10" i="1"/>
  <c r="Y27" i="1"/>
  <c r="Y43" i="1"/>
  <c r="Y11" i="1"/>
  <c r="Y42" i="1"/>
  <c r="Y26" i="1"/>
  <c r="Y10" i="1"/>
  <c r="W43" i="1"/>
  <c r="W27" i="1"/>
  <c r="W11" i="1"/>
  <c r="W42" i="1"/>
  <c r="W26" i="1"/>
  <c r="W10" i="1"/>
  <c r="U27" i="1"/>
  <c r="U43" i="1"/>
  <c r="U11" i="1"/>
  <c r="U42" i="1"/>
  <c r="U26" i="1"/>
  <c r="U10" i="1"/>
  <c r="S43" i="1"/>
  <c r="S27" i="1"/>
  <c r="S11" i="1"/>
  <c r="S42" i="1"/>
  <c r="S26" i="1"/>
  <c r="S10" i="1"/>
  <c r="Q27" i="1"/>
  <c r="Q43" i="1"/>
  <c r="Q11" i="1"/>
  <c r="Q42" i="1"/>
  <c r="Q26" i="1"/>
  <c r="Q10" i="1"/>
  <c r="B65" i="1"/>
  <c r="K46" i="1"/>
  <c r="C42" i="1"/>
  <c r="L43" i="1"/>
  <c r="H43" i="1"/>
  <c r="D43" i="1"/>
  <c r="P44" i="1"/>
  <c r="P28" i="1"/>
  <c r="P12" i="1"/>
  <c r="P43" i="1"/>
  <c r="P27" i="1"/>
  <c r="P11" i="1"/>
  <c r="Z42" i="1"/>
  <c r="Z26" i="1"/>
  <c r="Z10" i="1"/>
  <c r="Z43" i="1"/>
  <c r="Z27" i="1"/>
  <c r="Z11" i="1"/>
  <c r="X26" i="1"/>
  <c r="X42" i="1"/>
  <c r="X10" i="1"/>
  <c r="X43" i="1"/>
  <c r="X27" i="1"/>
  <c r="X11" i="1"/>
  <c r="V42" i="1"/>
  <c r="V26" i="1"/>
  <c r="V10" i="1"/>
  <c r="V43" i="1"/>
  <c r="V27" i="1"/>
  <c r="V11" i="1"/>
  <c r="T26" i="1"/>
  <c r="T42" i="1"/>
  <c r="T10" i="1"/>
  <c r="T43" i="1"/>
  <c r="T27" i="1"/>
  <c r="T11" i="1"/>
  <c r="R42" i="1"/>
  <c r="R26" i="1"/>
  <c r="R10" i="1"/>
  <c r="R43" i="1"/>
  <c r="R27" i="1"/>
  <c r="R11" i="1"/>
  <c r="B42" i="1"/>
  <c r="M49" i="1"/>
  <c r="E49" i="1"/>
  <c r="K47" i="1"/>
  <c r="L62" i="1"/>
  <c r="G45" i="1"/>
  <c r="M44" i="1"/>
  <c r="I46" i="1"/>
  <c r="AA29" i="1"/>
  <c r="AA45" i="1"/>
  <c r="AA13" i="1"/>
  <c r="AA44" i="1"/>
  <c r="AA28" i="1"/>
  <c r="AA12" i="1"/>
  <c r="Y45" i="1"/>
  <c r="Y29" i="1"/>
  <c r="Y13" i="1"/>
  <c r="Y44" i="1"/>
  <c r="Y28" i="1"/>
  <c r="Y12" i="1"/>
  <c r="W29" i="1"/>
  <c r="W45" i="1"/>
  <c r="W13" i="1"/>
  <c r="W44" i="1"/>
  <c r="W28" i="1"/>
  <c r="W12" i="1"/>
  <c r="U45" i="1"/>
  <c r="U29" i="1"/>
  <c r="U13" i="1"/>
  <c r="U44" i="1"/>
  <c r="U28" i="1"/>
  <c r="U12" i="1"/>
  <c r="S29" i="1"/>
  <c r="S45" i="1"/>
  <c r="S13" i="1"/>
  <c r="S44" i="1"/>
  <c r="S28" i="1"/>
  <c r="S12" i="1"/>
  <c r="Q45" i="1"/>
  <c r="Q29" i="1"/>
  <c r="Q13" i="1"/>
  <c r="Q44" i="1"/>
  <c r="Q28" i="1"/>
  <c r="Q12" i="1"/>
  <c r="B63" i="1"/>
  <c r="C64" i="1"/>
  <c r="F63" i="1"/>
  <c r="G65" i="1" l="1"/>
  <c r="S61" i="1"/>
  <c r="W61" i="1"/>
  <c r="AA61" i="1"/>
  <c r="T58" i="1"/>
  <c r="X58" i="1"/>
  <c r="Q59" i="1"/>
  <c r="U59" i="1"/>
  <c r="Y59" i="1"/>
  <c r="Y64" i="1"/>
  <c r="AA64" i="1"/>
  <c r="C65" i="1"/>
  <c r="Q60" i="1"/>
  <c r="S60" i="1"/>
  <c r="G61" i="1"/>
  <c r="Q61" i="1"/>
  <c r="U61" i="1"/>
  <c r="Y61" i="1"/>
  <c r="M60" i="1"/>
  <c r="Z58" i="1"/>
  <c r="P60" i="1"/>
  <c r="H59" i="1"/>
  <c r="C58" i="1"/>
  <c r="S59" i="1"/>
  <c r="C61" i="1"/>
  <c r="I63" i="1"/>
  <c r="K65" i="1"/>
  <c r="R61" i="1"/>
  <c r="V61" i="1"/>
  <c r="P61" i="1"/>
  <c r="C60" i="1"/>
  <c r="Q64" i="1"/>
  <c r="S64" i="1"/>
  <c r="U64" i="1"/>
  <c r="W64" i="1"/>
  <c r="E60" i="1"/>
  <c r="I65" i="1"/>
  <c r="T63" i="1"/>
  <c r="X63" i="1"/>
  <c r="Z63" i="1"/>
  <c r="P63" i="1"/>
  <c r="D63" i="1"/>
  <c r="J59" i="1"/>
  <c r="G60" i="1"/>
  <c r="Q62" i="1"/>
  <c r="Q63" i="1"/>
  <c r="S62" i="1"/>
  <c r="U62" i="1"/>
  <c r="Y62" i="1"/>
  <c r="Y63" i="1"/>
  <c r="AA62" i="1"/>
  <c r="E62" i="1"/>
  <c r="M58" i="1"/>
  <c r="E63" i="1"/>
  <c r="B60" i="1"/>
  <c r="R64" i="1"/>
  <c r="T64" i="1"/>
  <c r="Z64" i="1"/>
  <c r="H61" i="1"/>
  <c r="U60" i="1"/>
  <c r="W60" i="1"/>
  <c r="AA60" i="1"/>
  <c r="I62" i="1"/>
  <c r="K63" i="1"/>
  <c r="M65" i="1"/>
  <c r="R59" i="1"/>
  <c r="T59" i="1"/>
  <c r="V59" i="1"/>
  <c r="P59" i="1"/>
  <c r="D59" i="1"/>
  <c r="L59" i="1"/>
  <c r="K62" i="1"/>
  <c r="S58" i="1"/>
  <c r="U58" i="1"/>
  <c r="W58" i="1"/>
  <c r="Y58" i="1"/>
  <c r="E58" i="1"/>
  <c r="B64" i="1"/>
  <c r="R60" i="1"/>
  <c r="V60" i="1"/>
  <c r="X60" i="1"/>
  <c r="P62" i="1"/>
  <c r="J61" i="1"/>
  <c r="G58" i="1"/>
  <c r="Q65" i="1"/>
  <c r="S65" i="1"/>
  <c r="U65" i="1"/>
  <c r="W65" i="1"/>
  <c r="I58" i="1"/>
  <c r="L64" i="1"/>
  <c r="B62" i="1"/>
  <c r="R62" i="1"/>
  <c r="T62" i="1"/>
  <c r="X62" i="1"/>
  <c r="Z62" i="1"/>
  <c r="F59" i="1"/>
  <c r="C62" i="1"/>
  <c r="K58" i="1"/>
  <c r="S63" i="1"/>
  <c r="W63" i="1"/>
  <c r="AA63" i="1"/>
  <c r="I60" i="1"/>
  <c r="K61" i="1"/>
  <c r="R65" i="1"/>
  <c r="T65" i="1"/>
  <c r="V65" i="1"/>
  <c r="X65" i="1"/>
  <c r="P65" i="1"/>
  <c r="D61" i="1"/>
  <c r="L61" i="1"/>
  <c r="K60" i="1"/>
  <c r="E65" i="1"/>
  <c r="B19" i="1"/>
  <c r="B51" i="1"/>
  <c r="B58" i="1"/>
  <c r="R58" i="1"/>
  <c r="V58" i="1"/>
  <c r="W59" i="1"/>
  <c r="AA59" i="1"/>
  <c r="M62" i="1"/>
  <c r="T61" i="1"/>
  <c r="X61" i="1"/>
  <c r="Z61" i="1"/>
  <c r="F61" i="1"/>
  <c r="G63" i="1"/>
  <c r="R63" i="1"/>
  <c r="V63" i="1"/>
  <c r="U63" i="1"/>
  <c r="W62" i="1"/>
  <c r="V64" i="1"/>
  <c r="X64" i="1"/>
  <c r="P19" i="1"/>
  <c r="P51" i="1"/>
  <c r="P58" i="1"/>
  <c r="G62" i="1"/>
  <c r="Y60" i="1"/>
  <c r="B35" i="1"/>
  <c r="X59" i="1"/>
  <c r="Z59" i="1"/>
  <c r="Q58" i="1"/>
  <c r="AA58" i="1"/>
  <c r="T60" i="1"/>
  <c r="Z60" i="1"/>
  <c r="Y65" i="1"/>
  <c r="AA65" i="1"/>
  <c r="V62" i="1"/>
  <c r="P64" i="1"/>
  <c r="M63" i="1"/>
  <c r="Z65" i="1"/>
  <c r="P35" i="1"/>
  <c r="B67" i="1" l="1"/>
  <c r="B69" i="1"/>
  <c r="B68" i="1"/>
  <c r="P67" i="1"/>
  <c r="P68" i="1"/>
  <c r="P69" i="1"/>
  <c r="B30" i="6"/>
  <c r="AC30" i="6" s="1"/>
  <c r="AC24" i="6"/>
  <c r="AC26" i="6"/>
  <c r="AC25" i="6"/>
  <c r="AC21" i="6"/>
  <c r="AC29" i="6"/>
  <c r="AC22" i="6"/>
  <c r="AC23" i="6"/>
  <c r="AC28" i="6"/>
  <c r="AC27" i="6"/>
  <c r="AC31" i="6" l="1"/>
  <c r="P70" i="1"/>
  <c r="Q68" i="1" s="1"/>
  <c r="B70" i="1"/>
  <c r="C67" i="1" s="1"/>
  <c r="C69" i="1" l="1"/>
  <c r="Q69" i="1"/>
  <c r="Q67" i="1"/>
  <c r="C68" i="1"/>
  <c r="Q70" i="1" l="1"/>
  <c r="C70" i="1"/>
</calcChain>
</file>

<file path=xl/sharedStrings.xml><?xml version="1.0" encoding="utf-8"?>
<sst xmlns="http://schemas.openxmlformats.org/spreadsheetml/2006/main" count="335" uniqueCount="66">
  <si>
    <t>EPS-Bildner-Screening Xylose</t>
  </si>
  <si>
    <t>EPS1</t>
  </si>
  <si>
    <t>A</t>
  </si>
  <si>
    <t>B</t>
  </si>
  <si>
    <t>C</t>
  </si>
  <si>
    <t>D</t>
  </si>
  <si>
    <t>E</t>
  </si>
  <si>
    <t>F</t>
  </si>
  <si>
    <t>G</t>
  </si>
  <si>
    <t>H</t>
  </si>
  <si>
    <t>Kein Wachstum:</t>
  </si>
  <si>
    <t>Schwaches Wachstum:</t>
  </si>
  <si>
    <t>Wachstum:</t>
  </si>
  <si>
    <t>D &lt; 0,01</t>
  </si>
  <si>
    <t>Werte für D nach Abzug der Referenz</t>
  </si>
  <si>
    <t>Wachstum bestimmt über Abschwächung D bei 600 nm</t>
  </si>
  <si>
    <t>EPS2</t>
  </si>
  <si>
    <t>0,01 =&lt; D &lt; 0,2</t>
  </si>
  <si>
    <t>D &gt;= 0,2</t>
  </si>
  <si>
    <t>Anzahl:</t>
  </si>
  <si>
    <t>Gesamt</t>
  </si>
  <si>
    <t>Anzahl x</t>
  </si>
  <si>
    <t>Anzahl o</t>
  </si>
  <si>
    <t>SUMME</t>
  </si>
  <si>
    <t>Anzahl +</t>
  </si>
  <si>
    <t>Kernaussagen</t>
  </si>
  <si>
    <t>Wachstum via Messung der Abschwächung bei 600 nm</t>
  </si>
  <si>
    <t>Auflistung der Stämme (nach 16S-rRNA); nur gut gewachsene Stämme</t>
  </si>
  <si>
    <t>Pseudomonas</t>
  </si>
  <si>
    <t>Bacillus</t>
  </si>
  <si>
    <t>Curtobacterium</t>
  </si>
  <si>
    <t>Rahnella</t>
  </si>
  <si>
    <t>Arthrobacter</t>
  </si>
  <si>
    <t>Raoultella</t>
  </si>
  <si>
    <t>Kozakia</t>
  </si>
  <si>
    <t>Erwinia ähnlich</t>
  </si>
  <si>
    <t>Agrobacterium</t>
  </si>
  <si>
    <t>Micrococcus</t>
  </si>
  <si>
    <t>Microbacterium ähnlich</t>
  </si>
  <si>
    <t>Dyella</t>
  </si>
  <si>
    <t>Sphingomonas</t>
  </si>
  <si>
    <t>Herbaspirillum</t>
  </si>
  <si>
    <t>Microbacterium assoz.</t>
  </si>
  <si>
    <t>Microbacterium</t>
  </si>
  <si>
    <t>Paenibacillus</t>
  </si>
  <si>
    <t>Xanthomonas</t>
  </si>
  <si>
    <t>Rhodococcus</t>
  </si>
  <si>
    <t>Burkholderia</t>
  </si>
  <si>
    <t>Caulobacter</t>
  </si>
  <si>
    <t>Rest</t>
  </si>
  <si>
    <t>Leerwert:</t>
  </si>
  <si>
    <t>Abschwächung - Leerwert</t>
  </si>
  <si>
    <t>Abschwächung</t>
  </si>
  <si>
    <t>Medium: Xylose-Medium mit niedriger Peptonkonzentration (1,5 g/l)</t>
  </si>
  <si>
    <t>Nähe Sphingobacterium</t>
  </si>
  <si>
    <t>Xanthomonas campestris</t>
  </si>
  <si>
    <t>Rhizobium</t>
  </si>
  <si>
    <t>Cellulosimicrobium</t>
  </si>
  <si>
    <t>Kein Wachstum nach 48 h (n = 1)</t>
  </si>
  <si>
    <t>Schwaches Wachstum nach 48 h (n = 1)</t>
  </si>
  <si>
    <t>Gutes Wachstum nach 48 h (n = 1)</t>
  </si>
  <si>
    <t>Insgesamt 135 Stämme mit gutem Wachstum auf Xylose-Medium (loPep, pH 7).</t>
  </si>
  <si>
    <t>Wenn die Stämme gewachsen sind, dann im Großteil der Fälle gut.</t>
  </si>
  <si>
    <t>% von Gesamt</t>
  </si>
  <si>
    <t>Sämtliche Mitglieder des Genus Paenibacillus sind gut gewachsen.</t>
  </si>
  <si>
    <t>Dominierende Genera: Microbacterium, Bacillus, Pseudomonas, Arthrobacter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</si>
</sst>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 diagonalUp="1" diagonalDown="1">
      <left/>
      <right/>
      <top/>
      <bottom/>
      <diagonal style="thin">
        <color auto="1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0" fontId="2" fillId="0" borderId="0" xfId="2"/>
    <xf numFmtId="0" fontId="3" fillId="0" borderId="1" xfId="3"/>
    <xf numFmtId="0" fontId="4" fillId="0" borderId="2" xfId="4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5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164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6" fillId="0" borderId="3" xfId="0" applyNumberFormat="1" applyFont="1" applyFill="1" applyBorder="1" applyAlignment="1">
      <alignment horizontal="center" vertical="center"/>
    </xf>
  </cellXfs>
  <cellStyles count="5">
    <cellStyle name="Prozent" xfId="1" builtinId="5"/>
    <cellStyle name="Standard" xfId="0" builtinId="0"/>
    <cellStyle name="Überschrift" xfId="2" builtinId="15"/>
    <cellStyle name="Überschrift 1" xfId="3" builtinId="16"/>
    <cellStyle name="Überschrift 2" xfId="4" builtinId="17"/>
  </cellStyles>
  <dxfs count="390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DFBE9D"/>
        </patternFill>
      </fill>
    </dxf>
    <dxf>
      <fill>
        <patternFill>
          <bgColor rgb="FFFFFF93"/>
        </patternFill>
      </fill>
    </dxf>
    <dxf>
      <fill>
        <patternFill>
          <bgColor rgb="FFFFB4B4"/>
        </patternFill>
      </fill>
    </dxf>
    <dxf>
      <fill>
        <patternFill>
          <bgColor theme="9" tint="0.39994506668294322"/>
        </patternFill>
      </fill>
    </dxf>
    <dxf>
      <fill>
        <patternFill>
          <bgColor rgb="FF8CAA46"/>
        </patternFill>
      </fill>
    </dxf>
    <dxf>
      <fill>
        <patternFill>
          <bgColor rgb="FFE6C8FF"/>
        </patternFill>
      </fill>
    </dxf>
  </dxfs>
  <tableStyles count="0" defaultTableStyle="TableStyleMedium2" defaultPivotStyle="PivotStyleMedium9"/>
  <colors>
    <mruColors>
      <color rgb="FFE1C8AA"/>
      <color rgb="FFFFFF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6"/>
  <sheetViews>
    <sheetView workbookViewId="0">
      <selection activeCell="A10" sqref="A10"/>
    </sheetView>
  </sheetViews>
  <sheetFormatPr baseColWidth="10" defaultRowHeight="15" x14ac:dyDescent="0.25"/>
  <cols>
    <col min="1" max="1" width="15.85546875" customWidth="1"/>
  </cols>
  <sheetData>
    <row r="1" spans="1:2" x14ac:dyDescent="0.25">
      <c r="A1" t="s">
        <v>15</v>
      </c>
    </row>
    <row r="2" spans="1:2" x14ac:dyDescent="0.25">
      <c r="A2" t="s">
        <v>10</v>
      </c>
      <c r="B2" t="s">
        <v>13</v>
      </c>
    </row>
    <row r="3" spans="1:2" x14ac:dyDescent="0.25">
      <c r="A3" t="s">
        <v>11</v>
      </c>
      <c r="B3" t="s">
        <v>17</v>
      </c>
    </row>
    <row r="4" spans="1:2" x14ac:dyDescent="0.25">
      <c r="A4" t="s">
        <v>12</v>
      </c>
      <c r="B4" t="s">
        <v>18</v>
      </c>
    </row>
    <row r="6" spans="1:2" x14ac:dyDescent="0.25">
      <c r="A6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1C8AA"/>
  </sheetPr>
  <dimension ref="A1:AA75"/>
  <sheetViews>
    <sheetView topLeftCell="A46" workbookViewId="0">
      <selection activeCell="E77" sqref="E77"/>
    </sheetView>
  </sheetViews>
  <sheetFormatPr baseColWidth="10" defaultColWidth="9.140625" defaultRowHeight="15" x14ac:dyDescent="0.25"/>
  <sheetData>
    <row r="1" spans="1:27" ht="22.5" x14ac:dyDescent="0.3">
      <c r="A1" s="1" t="s">
        <v>0</v>
      </c>
    </row>
    <row r="3" spans="1:27" x14ac:dyDescent="0.25">
      <c r="A3" t="s">
        <v>53</v>
      </c>
    </row>
    <row r="4" spans="1:27" x14ac:dyDescent="0.25">
      <c r="A4" t="s">
        <v>26</v>
      </c>
    </row>
    <row r="6" spans="1:27" ht="20.25" thickBot="1" x14ac:dyDescent="0.35">
      <c r="A6" s="2" t="s">
        <v>58</v>
      </c>
    </row>
    <row r="7" spans="1:27" ht="15.75" thickTop="1" x14ac:dyDescent="0.25"/>
    <row r="8" spans="1:27" ht="18" thickBot="1" x14ac:dyDescent="0.35">
      <c r="A8" s="3" t="s">
        <v>1</v>
      </c>
      <c r="O8" s="3" t="s">
        <v>16</v>
      </c>
    </row>
    <row r="9" spans="1:27" ht="15.75" thickTop="1" x14ac:dyDescent="0.25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P9" s="4">
        <v>1</v>
      </c>
      <c r="Q9" s="4">
        <v>2</v>
      </c>
      <c r="R9" s="4">
        <v>3</v>
      </c>
      <c r="S9" s="4">
        <v>4</v>
      </c>
      <c r="T9" s="4">
        <v>5</v>
      </c>
      <c r="U9" s="4">
        <v>6</v>
      </c>
      <c r="V9" s="4">
        <v>7</v>
      </c>
      <c r="W9" s="4">
        <v>8</v>
      </c>
      <c r="X9" s="4">
        <v>9</v>
      </c>
      <c r="Y9" s="4">
        <v>10</v>
      </c>
      <c r="Z9" s="4">
        <v>11</v>
      </c>
      <c r="AA9" s="4">
        <v>12</v>
      </c>
    </row>
    <row r="10" spans="1:27" x14ac:dyDescent="0.25">
      <c r="A10" s="5" t="s">
        <v>2</v>
      </c>
      <c r="B10" s="6" t="str">
        <f>IF(loPep_data!B4&lt;0.01,"x","")</f>
        <v/>
      </c>
      <c r="C10" s="6" t="str">
        <f>IF(loPep_data!C4&lt;0.01,"x","")</f>
        <v/>
      </c>
      <c r="D10" s="6" t="str">
        <f>IF(loPep_data!D4&lt;0.01,"x","")</f>
        <v/>
      </c>
      <c r="E10" s="6" t="str">
        <f>IF(loPep_data!E4&lt;0.01,"x","")</f>
        <v/>
      </c>
      <c r="F10" s="6" t="str">
        <f>IF(loPep_data!F4&lt;0.01,"x","")</f>
        <v/>
      </c>
      <c r="G10" s="6" t="str">
        <f>IF(loPep_data!G4&lt;0.01,"x","")</f>
        <v/>
      </c>
      <c r="H10" s="6" t="str">
        <f>IF(loPep_data!H4&lt;0.01,"x","")</f>
        <v>x</v>
      </c>
      <c r="I10" s="6" t="str">
        <f>IF(loPep_data!I4&lt;0.01,"x","")</f>
        <v/>
      </c>
      <c r="J10" s="6" t="str">
        <f>IF(loPep_data!J4&lt;0.01,"x","")</f>
        <v/>
      </c>
      <c r="K10" s="6" t="str">
        <f>IF(loPep_data!K4&lt;0.01,"x","")</f>
        <v/>
      </c>
      <c r="L10" s="6" t="str">
        <f>IF(loPep_data!L4&lt;0.01,"x","")</f>
        <v/>
      </c>
      <c r="M10" s="6" t="str">
        <f>IF(loPep_data!M4&lt;0.01,"x","")</f>
        <v/>
      </c>
      <c r="O10" s="5" t="s">
        <v>2</v>
      </c>
      <c r="P10" s="9" t="str">
        <f>IF(loPep_data!P4&lt;0.01,"x","")</f>
        <v>x</v>
      </c>
      <c r="Q10" s="9" t="str">
        <f>IF(loPep_data!Q4&lt;0.01,"x","")</f>
        <v>x</v>
      </c>
      <c r="R10" s="9" t="str">
        <f>IF(loPep_data!R4&lt;0.01,"x","")</f>
        <v>x</v>
      </c>
      <c r="S10" s="6" t="str">
        <f>IF(loPep_data!S4&lt;0.01,"x","")</f>
        <v/>
      </c>
      <c r="T10" s="9" t="str">
        <f>IF(loPep_data!T4&lt;0.01,"x","")</f>
        <v>x</v>
      </c>
      <c r="U10" s="6" t="str">
        <f>IF(loPep_data!U4&lt;0.01,"x","")</f>
        <v/>
      </c>
      <c r="V10" s="6" t="str">
        <f>IF(loPep_data!V4&lt;0.01,"x","")</f>
        <v/>
      </c>
      <c r="W10" s="6" t="str">
        <f>IF(loPep_data!W4&lt;0.01,"x","")</f>
        <v/>
      </c>
      <c r="X10" s="6" t="str">
        <f>IF(loPep_data!X4&lt;0.01,"x","")</f>
        <v/>
      </c>
      <c r="Y10" s="6" t="str">
        <f>IF(loPep_data!Y4&lt;0.01,"x","")</f>
        <v/>
      </c>
      <c r="Z10" s="6" t="str">
        <f>IF(loPep_data!Z4&lt;0.01,"x","")</f>
        <v/>
      </c>
      <c r="AA10" s="6" t="str">
        <f>IF(loPep_data!AA4&lt;0.01,"x","")</f>
        <v/>
      </c>
    </row>
    <row r="11" spans="1:27" x14ac:dyDescent="0.25">
      <c r="A11" s="5" t="s">
        <v>3</v>
      </c>
      <c r="B11" s="6" t="str">
        <f>IF(loPep_data!B5&lt;0.01,"x","")</f>
        <v/>
      </c>
      <c r="C11" s="6" t="str">
        <f>IF(loPep_data!C5&lt;0.01,"x","")</f>
        <v/>
      </c>
      <c r="D11" s="6" t="str">
        <f>IF(loPep_data!D5&lt;0.01,"x","")</f>
        <v/>
      </c>
      <c r="E11" s="6" t="str">
        <f>IF(loPep_data!E5&lt;0.01,"x","")</f>
        <v/>
      </c>
      <c r="F11" s="6" t="str">
        <f>IF(loPep_data!F5&lt;0.01,"x","")</f>
        <v/>
      </c>
      <c r="G11" s="6" t="str">
        <f>IF(loPep_data!G5&lt;0.01,"x","")</f>
        <v/>
      </c>
      <c r="H11" s="6" t="str">
        <f>IF(loPep_data!H5&lt;0.01,"x","")</f>
        <v/>
      </c>
      <c r="I11" s="6" t="str">
        <f>IF(loPep_data!I5&lt;0.01,"x","")</f>
        <v/>
      </c>
      <c r="J11" s="6" t="str">
        <f>IF(loPep_data!J5&lt;0.01,"x","")</f>
        <v/>
      </c>
      <c r="K11" s="6" t="str">
        <f>IF(loPep_data!K5&lt;0.01,"x","")</f>
        <v/>
      </c>
      <c r="L11" s="6" t="str">
        <f>IF(loPep_data!L5&lt;0.01,"x","")</f>
        <v/>
      </c>
      <c r="M11" s="6" t="str">
        <f>IF(loPep_data!M5&lt;0.01,"x","")</f>
        <v/>
      </c>
      <c r="O11" s="5" t="s">
        <v>3</v>
      </c>
      <c r="P11" s="6" t="str">
        <f>IF(loPep_data!P5&lt;0.01,"x","")</f>
        <v/>
      </c>
      <c r="Q11" s="9" t="str">
        <f>IF(loPep_data!Q5&lt;0.01,"x","")</f>
        <v>x</v>
      </c>
      <c r="R11" s="6" t="str">
        <f>IF(loPep_data!R5&lt;0.01,"x","")</f>
        <v/>
      </c>
      <c r="S11" s="6" t="str">
        <f>IF(loPep_data!S5&lt;0.01,"x","")</f>
        <v/>
      </c>
      <c r="T11" s="6" t="str">
        <f>IF(loPep_data!T5&lt;0.01,"x","")</f>
        <v/>
      </c>
      <c r="U11" s="6" t="str">
        <f>IF(loPep_data!U5&lt;0.01,"x","")</f>
        <v/>
      </c>
      <c r="V11" s="6" t="str">
        <f>IF(loPep_data!V5&lt;0.01,"x","")</f>
        <v/>
      </c>
      <c r="W11" s="9" t="str">
        <f>IF(loPep_data!W5&lt;0.01,"x","")</f>
        <v>x</v>
      </c>
      <c r="X11" s="9" t="str">
        <f>IF(loPep_data!X5&lt;0.01,"x","")</f>
        <v>x</v>
      </c>
      <c r="Y11" s="9" t="str">
        <f>IF(loPep_data!Y5&lt;0.01,"x","")</f>
        <v>x</v>
      </c>
      <c r="Z11" s="9" t="str">
        <f>IF(loPep_data!Z5&lt;0.01,"x","")</f>
        <v>x</v>
      </c>
      <c r="AA11" s="9" t="str">
        <f>IF(loPep_data!AA5&lt;0.01,"x","")</f>
        <v>x</v>
      </c>
    </row>
    <row r="12" spans="1:27" x14ac:dyDescent="0.25">
      <c r="A12" s="5" t="s">
        <v>4</v>
      </c>
      <c r="B12" s="6" t="str">
        <f>IF(loPep_data!B6&lt;0.01,"x","")</f>
        <v>x</v>
      </c>
      <c r="C12" s="6" t="str">
        <f>IF(loPep_data!C6&lt;0.01,"x","")</f>
        <v>x</v>
      </c>
      <c r="D12" s="6" t="str">
        <f>IF(loPep_data!D6&lt;0.01,"x","")</f>
        <v/>
      </c>
      <c r="E12" s="6" t="str">
        <f>IF(loPep_data!E6&lt;0.01,"x","")</f>
        <v/>
      </c>
      <c r="F12" s="6" t="str">
        <f>IF(loPep_data!F6&lt;0.01,"x","")</f>
        <v/>
      </c>
      <c r="G12" s="6" t="str">
        <f>IF(loPep_data!G6&lt;0.01,"x","")</f>
        <v/>
      </c>
      <c r="H12" s="6" t="str">
        <f>IF(loPep_data!H6&lt;0.01,"x","")</f>
        <v/>
      </c>
      <c r="I12" s="6" t="str">
        <f>IF(loPep_data!I6&lt;0.01,"x","")</f>
        <v/>
      </c>
      <c r="J12" s="6" t="str">
        <f>IF(loPep_data!J6&lt;0.01,"x","")</f>
        <v/>
      </c>
      <c r="K12" s="6" t="str">
        <f>IF(loPep_data!K6&lt;0.01,"x","")</f>
        <v/>
      </c>
      <c r="L12" s="6" t="str">
        <f>IF(loPep_data!L6&lt;0.01,"x","")</f>
        <v/>
      </c>
      <c r="M12" s="6" t="str">
        <f>IF(loPep_data!M6&lt;0.01,"x","")</f>
        <v/>
      </c>
      <c r="O12" s="5" t="s">
        <v>4</v>
      </c>
      <c r="P12" s="6" t="str">
        <f>IF(loPep_data!P6&lt;0.01,"x","")</f>
        <v/>
      </c>
      <c r="Q12" s="6" t="str">
        <f>IF(loPep_data!Q6&lt;0.01,"x","")</f>
        <v/>
      </c>
      <c r="R12" s="6" t="str">
        <f>IF(loPep_data!R6&lt;0.01,"x","")</f>
        <v/>
      </c>
      <c r="S12" s="6" t="str">
        <f>IF(loPep_data!S6&lt;0.01,"x","")</f>
        <v/>
      </c>
      <c r="T12" s="6" t="str">
        <f>IF(loPep_data!T6&lt;0.01,"x","")</f>
        <v/>
      </c>
      <c r="U12" s="6" t="str">
        <f>IF(loPep_data!U6&lt;0.01,"x","")</f>
        <v/>
      </c>
      <c r="V12" s="6" t="str">
        <f>IF(loPep_data!V6&lt;0.01,"x","")</f>
        <v/>
      </c>
      <c r="W12" s="6" t="str">
        <f>IF(loPep_data!W6&lt;0.01,"x","")</f>
        <v>x</v>
      </c>
      <c r="X12" s="6" t="str">
        <f>IF(loPep_data!X6&lt;0.01,"x","")</f>
        <v/>
      </c>
      <c r="Y12" s="9" t="str">
        <f>IF(loPep_data!Y6&lt;0.01,"x","")</f>
        <v>x</v>
      </c>
      <c r="Z12" s="9" t="str">
        <f>IF(loPep_data!Z6&lt;0.01,"x","")</f>
        <v>x</v>
      </c>
      <c r="AA12" s="6" t="str">
        <f>IF(loPep_data!AA6&lt;0.01,"x","")</f>
        <v/>
      </c>
    </row>
    <row r="13" spans="1:27" x14ac:dyDescent="0.25">
      <c r="A13" s="5" t="s">
        <v>5</v>
      </c>
      <c r="B13" s="6" t="str">
        <f>IF(loPep_data!B7&lt;0.01,"x","")</f>
        <v/>
      </c>
      <c r="C13" s="6" t="str">
        <f>IF(loPep_data!C7&lt;0.01,"x","")</f>
        <v>x</v>
      </c>
      <c r="D13" s="6" t="str">
        <f>IF(loPep_data!D7&lt;0.01,"x","")</f>
        <v/>
      </c>
      <c r="E13" s="6" t="str">
        <f>IF(loPep_data!E7&lt;0.01,"x","")</f>
        <v/>
      </c>
      <c r="F13" s="6" t="str">
        <f>IF(loPep_data!F7&lt;0.01,"x","")</f>
        <v>x</v>
      </c>
      <c r="G13" s="6" t="str">
        <f>IF(loPep_data!G7&lt;0.01,"x","")</f>
        <v/>
      </c>
      <c r="H13" s="6" t="str">
        <f>IF(loPep_data!H7&lt;0.01,"x","")</f>
        <v/>
      </c>
      <c r="I13" s="6" t="str">
        <f>IF(loPep_data!I7&lt;0.01,"x","")</f>
        <v>x</v>
      </c>
      <c r="J13" s="6" t="str">
        <f>IF(loPep_data!J7&lt;0.01,"x","")</f>
        <v/>
      </c>
      <c r="K13" s="6" t="str">
        <f>IF(loPep_data!K7&lt;0.01,"x","")</f>
        <v/>
      </c>
      <c r="L13" s="6" t="str">
        <f>IF(loPep_data!L7&lt;0.01,"x","")</f>
        <v/>
      </c>
      <c r="M13" s="6" t="str">
        <f>IF(loPep_data!M7&lt;0.01,"x","")</f>
        <v/>
      </c>
      <c r="O13" s="5" t="s">
        <v>5</v>
      </c>
      <c r="P13" s="6" t="str">
        <f>IF(loPep_data!P7&lt;0.01,"x","")</f>
        <v/>
      </c>
      <c r="Q13" s="6" t="str">
        <f>IF(loPep_data!Q7&lt;0.01,"x","")</f>
        <v/>
      </c>
      <c r="R13" s="6" t="str">
        <f>IF(loPep_data!R7&lt;0.01,"x","")</f>
        <v/>
      </c>
      <c r="S13" s="6" t="str">
        <f>IF(loPep_data!S7&lt;0.01,"x","")</f>
        <v/>
      </c>
      <c r="T13" s="6" t="str">
        <f>IF(loPep_data!T7&lt;0.01,"x","")</f>
        <v>x</v>
      </c>
      <c r="U13" s="6" t="str">
        <f>IF(loPep_data!U7&lt;0.01,"x","")</f>
        <v/>
      </c>
      <c r="V13" s="6" t="str">
        <f>IF(loPep_data!V7&lt;0.01,"x","")</f>
        <v/>
      </c>
      <c r="W13" s="6" t="str">
        <f>IF(loPep_data!W7&lt;0.01,"x","")</f>
        <v>x</v>
      </c>
      <c r="X13" s="9" t="str">
        <f>IF(loPep_data!X7&lt;0.01,"x","")</f>
        <v>x</v>
      </c>
      <c r="Y13" s="6" t="str">
        <f>IF(loPep_data!Y7&lt;0.01,"x","")</f>
        <v>x</v>
      </c>
      <c r="Z13" s="9" t="str">
        <f>IF(loPep_data!Z7&lt;0.01,"x","")</f>
        <v>x</v>
      </c>
      <c r="AA13" s="9" t="str">
        <f>IF(loPep_data!AA7&lt;0.01,"x","")</f>
        <v>x</v>
      </c>
    </row>
    <row r="14" spans="1:27" x14ac:dyDescent="0.25">
      <c r="A14" s="5" t="s">
        <v>6</v>
      </c>
      <c r="B14" s="6" t="str">
        <f>IF(loPep_data!B8&lt;0.01,"x","")</f>
        <v/>
      </c>
      <c r="C14" s="6" t="str">
        <f>IF(loPep_data!C8&lt;0.01,"x","")</f>
        <v>x</v>
      </c>
      <c r="D14" s="6" t="str">
        <f>IF(loPep_data!D8&lt;0.01,"x","")</f>
        <v/>
      </c>
      <c r="E14" s="6" t="str">
        <f>IF(loPep_data!E8&lt;0.01,"x","")</f>
        <v/>
      </c>
      <c r="F14" s="6" t="str">
        <f>IF(loPep_data!F8&lt;0.01,"x","")</f>
        <v/>
      </c>
      <c r="G14" s="6" t="str">
        <f>IF(loPep_data!G8&lt;0.01,"x","")</f>
        <v>x</v>
      </c>
      <c r="H14" s="6" t="str">
        <f>IF(loPep_data!H8&lt;0.01,"x","")</f>
        <v>x</v>
      </c>
      <c r="I14" s="6" t="str">
        <f>IF(loPep_data!I8&lt;0.01,"x","")</f>
        <v/>
      </c>
      <c r="J14" s="6" t="str">
        <f>IF(loPep_data!J8&lt;0.01,"x","")</f>
        <v/>
      </c>
      <c r="K14" s="6" t="str">
        <f>IF(loPep_data!K8&lt;0.01,"x","")</f>
        <v/>
      </c>
      <c r="L14" s="6" t="str">
        <f>IF(loPep_data!L8&lt;0.01,"x","")</f>
        <v>x</v>
      </c>
      <c r="M14" s="6" t="str">
        <f>IF(loPep_data!M8&lt;0.01,"x","")</f>
        <v>x</v>
      </c>
      <c r="O14" s="5" t="s">
        <v>6</v>
      </c>
      <c r="P14" s="6" t="str">
        <f>IF(loPep_data!P8&lt;0.01,"x","")</f>
        <v/>
      </c>
      <c r="Q14" s="6" t="str">
        <f>IF(loPep_data!Q8&lt;0.01,"x","")</f>
        <v/>
      </c>
      <c r="R14" s="6" t="str">
        <f>IF(loPep_data!R8&lt;0.01,"x","")</f>
        <v/>
      </c>
      <c r="S14" s="6" t="str">
        <f>IF(loPep_data!S8&lt;0.01,"x","")</f>
        <v/>
      </c>
      <c r="T14" s="6" t="str">
        <f>IF(loPep_data!T8&lt;0.01,"x","")</f>
        <v/>
      </c>
      <c r="U14" s="6" t="str">
        <f>IF(loPep_data!U8&lt;0.01,"x","")</f>
        <v>x</v>
      </c>
      <c r="V14" s="6" t="str">
        <f>IF(loPep_data!V8&lt;0.01,"x","")</f>
        <v>x</v>
      </c>
      <c r="W14" s="6" t="str">
        <f>IF(loPep_data!W8&lt;0.01,"x","")</f>
        <v>x</v>
      </c>
      <c r="X14" s="6" t="str">
        <f>IF(loPep_data!X8&lt;0.01,"x","")</f>
        <v/>
      </c>
      <c r="Y14" s="6" t="str">
        <f>IF(loPep_data!Y8&lt;0.01,"x","")</f>
        <v/>
      </c>
      <c r="Z14" s="6" t="str">
        <f>IF(loPep_data!Z8&lt;0.01,"x","")</f>
        <v/>
      </c>
      <c r="AA14" s="6" t="str">
        <f>IF(loPep_data!AA8&lt;0.01,"x","")</f>
        <v/>
      </c>
    </row>
    <row r="15" spans="1:27" x14ac:dyDescent="0.25">
      <c r="A15" s="5" t="s">
        <v>7</v>
      </c>
      <c r="B15" s="6" t="str">
        <f>IF(loPep_data!B9&lt;0.01,"x","")</f>
        <v/>
      </c>
      <c r="C15" s="6" t="str">
        <f>IF(loPep_data!C9&lt;0.01,"x","")</f>
        <v>x</v>
      </c>
      <c r="D15" s="6" t="str">
        <f>IF(loPep_data!D9&lt;0.01,"x","")</f>
        <v/>
      </c>
      <c r="E15" s="6" t="str">
        <f>IF(loPep_data!E9&lt;0.01,"x","")</f>
        <v/>
      </c>
      <c r="F15" s="6" t="str">
        <f>IF(loPep_data!F9&lt;0.01,"x","")</f>
        <v/>
      </c>
      <c r="G15" s="6" t="str">
        <f>IF(loPep_data!G9&lt;0.01,"x","")</f>
        <v>x</v>
      </c>
      <c r="H15" s="6" t="str">
        <f>IF(loPep_data!H9&lt;0.01,"x","")</f>
        <v/>
      </c>
      <c r="I15" s="6" t="str">
        <f>IF(loPep_data!I9&lt;0.01,"x","")</f>
        <v/>
      </c>
      <c r="J15" s="6" t="str">
        <f>IF(loPep_data!J9&lt;0.01,"x","")</f>
        <v/>
      </c>
      <c r="K15" s="6" t="str">
        <f>IF(loPep_data!K9&lt;0.01,"x","")</f>
        <v/>
      </c>
      <c r="L15" s="6" t="str">
        <f>IF(loPep_data!L9&lt;0.01,"x","")</f>
        <v/>
      </c>
      <c r="M15" s="6" t="str">
        <f>IF(loPep_data!M9&lt;0.01,"x","")</f>
        <v/>
      </c>
      <c r="O15" s="5" t="s">
        <v>7</v>
      </c>
      <c r="P15" s="6" t="str">
        <f>IF(loPep_data!P9&lt;0.01,"x","")</f>
        <v/>
      </c>
      <c r="Q15" s="6" t="str">
        <f>IF(loPep_data!Q9&lt;0.01,"x","")</f>
        <v/>
      </c>
      <c r="R15" s="6" t="str">
        <f>IF(loPep_data!R9&lt;0.01,"x","")</f>
        <v>x</v>
      </c>
      <c r="S15" s="6" t="str">
        <f>IF(loPep_data!S9&lt;0.01,"x","")</f>
        <v/>
      </c>
      <c r="T15" s="6" t="str">
        <f>IF(loPep_data!T9&lt;0.01,"x","")</f>
        <v/>
      </c>
      <c r="U15" s="6" t="str">
        <f>IF(loPep_data!U9&lt;0.01,"x","")</f>
        <v/>
      </c>
      <c r="V15" s="6" t="str">
        <f>IF(loPep_data!V9&lt;0.01,"x","")</f>
        <v>x</v>
      </c>
      <c r="W15" s="6" t="str">
        <f>IF(loPep_data!W9&lt;0.01,"x","")</f>
        <v/>
      </c>
      <c r="X15" s="6" t="str">
        <f>IF(loPep_data!X9&lt;0.01,"x","")</f>
        <v/>
      </c>
      <c r="Y15" s="6" t="str">
        <f>IF(loPep_data!Y9&lt;0.01,"x","")</f>
        <v>x</v>
      </c>
      <c r="Z15" s="6" t="str">
        <f>IF(loPep_data!Z9&lt;0.01,"x","")</f>
        <v/>
      </c>
      <c r="AA15" s="6" t="str">
        <f>IF(loPep_data!AA9&lt;0.01,"x","")</f>
        <v/>
      </c>
    </row>
    <row r="16" spans="1:27" x14ac:dyDescent="0.25">
      <c r="A16" s="5" t="s">
        <v>8</v>
      </c>
      <c r="B16" s="6" t="str">
        <f>IF(loPep_data!B10&lt;0.01,"x","")</f>
        <v/>
      </c>
      <c r="C16" s="6" t="str">
        <f>IF(loPep_data!C10&lt;0.01,"x","")</f>
        <v>x</v>
      </c>
      <c r="D16" s="6" t="str">
        <f>IF(loPep_data!D10&lt;0.01,"x","")</f>
        <v/>
      </c>
      <c r="E16" s="6" t="str">
        <f>IF(loPep_data!E10&lt;0.01,"x","")</f>
        <v/>
      </c>
      <c r="F16" s="6" t="str">
        <f>IF(loPep_data!F10&lt;0.01,"x","")</f>
        <v/>
      </c>
      <c r="G16" s="6" t="str">
        <f>IF(loPep_data!G10&lt;0.01,"x","")</f>
        <v/>
      </c>
      <c r="H16" s="6" t="str">
        <f>IF(loPep_data!H10&lt;0.01,"x","")</f>
        <v/>
      </c>
      <c r="I16" s="6" t="str">
        <f>IF(loPep_data!I10&lt;0.01,"x","")</f>
        <v/>
      </c>
      <c r="J16" s="6" t="str">
        <f>IF(loPep_data!J10&lt;0.01,"x","")</f>
        <v>x</v>
      </c>
      <c r="K16" s="6" t="str">
        <f>IF(loPep_data!K10&lt;0.01,"x","")</f>
        <v/>
      </c>
      <c r="L16" s="6" t="str">
        <f>IF(loPep_data!L10&lt;0.01,"x","")</f>
        <v/>
      </c>
      <c r="M16" s="6" t="str">
        <f>IF(loPep_data!M10&lt;0.01,"x","")</f>
        <v/>
      </c>
      <c r="O16" s="5" t="s">
        <v>8</v>
      </c>
      <c r="P16" s="9" t="str">
        <f>IF(loPep_data!P10&lt;0.01,"x","")</f>
        <v>x</v>
      </c>
      <c r="Q16" s="6" t="str">
        <f>IF(loPep_data!Q10&lt;0.01,"x","")</f>
        <v/>
      </c>
      <c r="R16" s="6" t="str">
        <f>IF(loPep_data!R10&lt;0.01,"x","")</f>
        <v/>
      </c>
      <c r="S16" s="6" t="str">
        <f>IF(loPep_data!S10&lt;0.01,"x","")</f>
        <v/>
      </c>
      <c r="T16" s="6" t="str">
        <f>IF(loPep_data!T10&lt;0.01,"x","")</f>
        <v/>
      </c>
      <c r="U16" s="6" t="str">
        <f>IF(loPep_data!U10&lt;0.01,"x","")</f>
        <v/>
      </c>
      <c r="V16" s="6" t="str">
        <f>IF(loPep_data!V10&lt;0.01,"x","")</f>
        <v>x</v>
      </c>
      <c r="W16" s="6" t="str">
        <f>IF(loPep_data!W10&lt;0.01,"x","")</f>
        <v/>
      </c>
      <c r="X16" s="9" t="str">
        <f>IF(loPep_data!X10&lt;0.01,"x","")</f>
        <v>x</v>
      </c>
      <c r="Y16" s="9" t="str">
        <f>IF(loPep_data!Y10&lt;0.01,"x","")</f>
        <v>x</v>
      </c>
      <c r="Z16" s="6" t="str">
        <f>IF(loPep_data!Z10&lt;0.01,"x","")</f>
        <v/>
      </c>
      <c r="AA16" s="6" t="str">
        <f>IF(loPep_data!AA10&lt;0.01,"x","")</f>
        <v/>
      </c>
    </row>
    <row r="17" spans="1:27" x14ac:dyDescent="0.25">
      <c r="A17" s="5" t="s">
        <v>9</v>
      </c>
      <c r="B17" s="6" t="str">
        <f>IF(loPep_data!B11&lt;0.01,"x","")</f>
        <v>x</v>
      </c>
      <c r="C17" s="6" t="str">
        <f>IF(loPep_data!C11&lt;0.01,"x","")</f>
        <v/>
      </c>
      <c r="D17" s="6" t="str">
        <f>IF(loPep_data!D11&lt;0.01,"x","")</f>
        <v/>
      </c>
      <c r="E17" s="6" t="str">
        <f>IF(loPep_data!E11&lt;0.01,"x","")</f>
        <v>x</v>
      </c>
      <c r="F17" s="6" t="str">
        <f>IF(loPep_data!F11&lt;0.01,"x","")</f>
        <v/>
      </c>
      <c r="G17" s="6" t="str">
        <f>IF(loPep_data!G11&lt;0.01,"x","")</f>
        <v/>
      </c>
      <c r="H17" s="6" t="str">
        <f>IF(loPep_data!H11&lt;0.01,"x","")</f>
        <v/>
      </c>
      <c r="I17" s="6" t="str">
        <f>IF(loPep_data!I11&lt;0.01,"x","")</f>
        <v/>
      </c>
      <c r="J17" s="6" t="str">
        <f>IF(loPep_data!J11&lt;0.01,"x","")</f>
        <v/>
      </c>
      <c r="K17" s="6" t="str">
        <f>IF(loPep_data!K11&lt;0.01,"x","")</f>
        <v/>
      </c>
      <c r="L17" s="6" t="str">
        <f>IF(loPep_data!L11&lt;0.01,"x","")</f>
        <v/>
      </c>
      <c r="M17" s="6" t="str">
        <f>IF(loPep_data!M11&lt;0.01,"x","")</f>
        <v/>
      </c>
      <c r="O17" s="5" t="s">
        <v>9</v>
      </c>
      <c r="P17" s="6" t="str">
        <f>IF(loPep_data!P11&lt;0.01,"x","")</f>
        <v/>
      </c>
      <c r="Q17" s="6" t="str">
        <f>IF(loPep_data!Q11&lt;0.01,"x","")</f>
        <v/>
      </c>
      <c r="R17" s="6" t="str">
        <f>IF(loPep_data!R11&lt;0.01,"x","")</f>
        <v/>
      </c>
      <c r="S17" s="6" t="str">
        <f>IF(loPep_data!S11&lt;0.01,"x","")</f>
        <v/>
      </c>
      <c r="T17" s="6" t="str">
        <f>IF(loPep_data!T11&lt;0.01,"x","")</f>
        <v/>
      </c>
      <c r="U17" s="6" t="str">
        <f>IF(loPep_data!U11&lt;0.01,"x","")</f>
        <v/>
      </c>
      <c r="V17" s="6" t="str">
        <f>IF(loPep_data!V11&lt;0.01,"x","")</f>
        <v/>
      </c>
      <c r="W17" s="6" t="str">
        <f>IF(loPep_data!W11&lt;0.01,"x","")</f>
        <v/>
      </c>
      <c r="X17" s="6" t="str">
        <f>IF(loPep_data!X11&lt;0.01,"x","")</f>
        <v/>
      </c>
      <c r="Y17" s="9" t="str">
        <f>IF(loPep_data!Y11&lt;0.01,"x","")</f>
        <v>x</v>
      </c>
      <c r="Z17" s="9" t="str">
        <f>IF(loPep_data!Z11&lt;0.01,"x","")</f>
        <v>x</v>
      </c>
      <c r="AA17" s="9" t="str">
        <f>IF(loPep_data!AA11&lt;0.01,"x","")</f>
        <v>x</v>
      </c>
    </row>
    <row r="19" spans="1:27" x14ac:dyDescent="0.25">
      <c r="A19" t="s">
        <v>19</v>
      </c>
      <c r="B19">
        <f>COUNTIF(B10:M17,"x")</f>
        <v>17</v>
      </c>
      <c r="O19" t="s">
        <v>19</v>
      </c>
      <c r="P19">
        <f>COUNTIF(P10:AA17,"x")</f>
        <v>32</v>
      </c>
    </row>
    <row r="22" spans="1:27" ht="20.25" thickBot="1" x14ac:dyDescent="0.35">
      <c r="A22" s="2" t="s">
        <v>59</v>
      </c>
    </row>
    <row r="23" spans="1:27" ht="15.75" thickTop="1" x14ac:dyDescent="0.25"/>
    <row r="24" spans="1:27" ht="18" thickBot="1" x14ac:dyDescent="0.35">
      <c r="A24" s="3" t="s">
        <v>1</v>
      </c>
      <c r="O24" s="3" t="s">
        <v>16</v>
      </c>
    </row>
    <row r="25" spans="1:27" ht="15.75" thickTop="1" x14ac:dyDescent="0.25"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P25" s="4">
        <v>1</v>
      </c>
      <c r="Q25" s="4">
        <v>2</v>
      </c>
      <c r="R25" s="4">
        <v>3</v>
      </c>
      <c r="S25" s="4">
        <v>4</v>
      </c>
      <c r="T25" s="4">
        <v>5</v>
      </c>
      <c r="U25" s="4">
        <v>6</v>
      </c>
      <c r="V25" s="4">
        <v>7</v>
      </c>
      <c r="W25" s="4">
        <v>8</v>
      </c>
      <c r="X25" s="4">
        <v>9</v>
      </c>
      <c r="Y25" s="4">
        <v>10</v>
      </c>
      <c r="Z25" s="4">
        <v>11</v>
      </c>
      <c r="AA25" s="4">
        <v>12</v>
      </c>
    </row>
    <row r="26" spans="1:27" x14ac:dyDescent="0.25">
      <c r="A26" s="5" t="s">
        <v>2</v>
      </c>
      <c r="B26" s="6" t="str">
        <f>IF(AND(loPep_data!B4&gt;=0.01,loPep_data!B4&lt;0.2),"o","")</f>
        <v/>
      </c>
      <c r="C26" s="6" t="str">
        <f>IF(AND(loPep_data!C4&gt;=0.01,loPep_data!C4&lt;0.2),"o","")</f>
        <v/>
      </c>
      <c r="D26" s="6" t="str">
        <f>IF(AND(loPep_data!D4&gt;=0.01,loPep_data!D4&lt;0.2),"o","")</f>
        <v/>
      </c>
      <c r="E26" s="6" t="str">
        <f>IF(AND(loPep_data!E4&gt;=0.01,loPep_data!E4&lt;0.2),"o","")</f>
        <v/>
      </c>
      <c r="F26" s="6" t="str">
        <f>IF(AND(loPep_data!F4&gt;=0.01,loPep_data!F4&lt;0.2),"o","")</f>
        <v/>
      </c>
      <c r="G26" s="6" t="str">
        <f>IF(AND(loPep_data!G4&gt;=0.01,loPep_data!G4&lt;0.2),"o","")</f>
        <v/>
      </c>
      <c r="H26" s="6" t="str">
        <f>IF(AND(loPep_data!H4&gt;=0.01,loPep_data!H4&lt;0.2),"o","")</f>
        <v/>
      </c>
      <c r="I26" s="6" t="str">
        <f>IF(AND(loPep_data!I4&gt;=0.01,loPep_data!I4&lt;0.2),"o","")</f>
        <v/>
      </c>
      <c r="J26" s="6" t="str">
        <f>IF(AND(loPep_data!J4&gt;=0.01,loPep_data!J4&lt;0.2),"o","")</f>
        <v/>
      </c>
      <c r="K26" s="6" t="str">
        <f>IF(AND(loPep_data!K4&gt;=0.01,loPep_data!K4&lt;0.2),"o","")</f>
        <v/>
      </c>
      <c r="L26" s="6" t="str">
        <f>IF(AND(loPep_data!L4&gt;=0.01,loPep_data!L4&lt;0.2),"o","")</f>
        <v>o</v>
      </c>
      <c r="M26" s="6" t="str">
        <f>IF(AND(loPep_data!M4&gt;=0.01,loPep_data!M4&lt;0.2),"o","")</f>
        <v/>
      </c>
      <c r="O26" s="5" t="s">
        <v>2</v>
      </c>
      <c r="P26" s="6" t="str">
        <f>IF(AND(loPep_data!P4&gt;=0.01,loPep_data!P4&lt;0.2),"o","")</f>
        <v/>
      </c>
      <c r="Q26" s="6" t="str">
        <f>IF(AND(loPep_data!Q4&gt;=0.01,loPep_data!Q4&lt;0.2),"o","")</f>
        <v/>
      </c>
      <c r="R26" s="6" t="str">
        <f>IF(AND(loPep_data!R4&gt;=0.01,loPep_data!R4&lt;0.2),"o","")</f>
        <v/>
      </c>
      <c r="S26" s="6" t="str">
        <f>IF(AND(loPep_data!S4&gt;=0.01,loPep_data!S4&lt;0.2),"o","")</f>
        <v/>
      </c>
      <c r="T26" s="6" t="str">
        <f>IF(AND(loPep_data!T4&gt;=0.01,loPep_data!T4&lt;0.2),"o","")</f>
        <v/>
      </c>
      <c r="U26" s="6" t="str">
        <f>IF(AND(loPep_data!U4&gt;=0.01,loPep_data!U4&lt;0.2),"o","")</f>
        <v/>
      </c>
      <c r="V26" s="6" t="str">
        <f>IF(AND(loPep_data!V4&gt;=0.01,loPep_data!V4&lt;0.2),"o","")</f>
        <v>o</v>
      </c>
      <c r="W26" s="6" t="str">
        <f>IF(AND(loPep_data!W4&gt;=0.01,loPep_data!W4&lt;0.2),"o","")</f>
        <v/>
      </c>
      <c r="X26" s="6" t="str">
        <f>IF(AND(loPep_data!X4&gt;=0.01,loPep_data!X4&lt;0.2),"o","")</f>
        <v/>
      </c>
      <c r="Y26" s="6" t="str">
        <f>IF(AND(loPep_data!Y4&gt;=0.01,loPep_data!Y4&lt;0.2),"o","")</f>
        <v/>
      </c>
      <c r="Z26" s="6" t="str">
        <f>IF(AND(loPep_data!Z4&gt;=0.01,loPep_data!Z4&lt;0.2),"o","")</f>
        <v/>
      </c>
      <c r="AA26" s="9" t="str">
        <f>IF(AND(loPep_data!AA4&gt;=0.01,loPep_data!AA4&lt;0.2),"o","")</f>
        <v>o</v>
      </c>
    </row>
    <row r="27" spans="1:27" x14ac:dyDescent="0.25">
      <c r="A27" s="5" t="s">
        <v>3</v>
      </c>
      <c r="B27" s="6" t="str">
        <f>IF(AND(loPep_data!B5&gt;=0.01,loPep_data!B5&lt;0.2),"o","")</f>
        <v/>
      </c>
      <c r="C27" s="6" t="str">
        <f>IF(AND(loPep_data!C5&gt;=0.01,loPep_data!C5&lt;0.2),"o","")</f>
        <v/>
      </c>
      <c r="D27" s="6" t="str">
        <f>IF(AND(loPep_data!D5&gt;=0.01,loPep_data!D5&lt;0.2),"o","")</f>
        <v/>
      </c>
      <c r="E27" s="6" t="str">
        <f>IF(AND(loPep_data!E5&gt;=0.01,loPep_data!E5&lt;0.2),"o","")</f>
        <v/>
      </c>
      <c r="F27" s="6" t="str">
        <f>IF(AND(loPep_data!F5&gt;=0.01,loPep_data!F5&lt;0.2),"o","")</f>
        <v/>
      </c>
      <c r="G27" s="6" t="str">
        <f>IF(AND(loPep_data!G5&gt;=0.01,loPep_data!G5&lt;0.2),"o","")</f>
        <v/>
      </c>
      <c r="H27" s="6" t="str">
        <f>IF(AND(loPep_data!H5&gt;=0.01,loPep_data!H5&lt;0.2),"o","")</f>
        <v/>
      </c>
      <c r="I27" s="6" t="str">
        <f>IF(AND(loPep_data!I5&gt;=0.01,loPep_data!I5&lt;0.2),"o","")</f>
        <v/>
      </c>
      <c r="J27" s="6" t="str">
        <f>IF(AND(loPep_data!J5&gt;=0.01,loPep_data!J5&lt;0.2),"o","")</f>
        <v/>
      </c>
      <c r="K27" s="6" t="str">
        <f>IF(AND(loPep_data!K5&gt;=0.01,loPep_data!K5&lt;0.2),"o","")</f>
        <v/>
      </c>
      <c r="L27" s="6" t="str">
        <f>IF(AND(loPep_data!L5&gt;=0.01,loPep_data!L5&lt;0.2),"o","")</f>
        <v/>
      </c>
      <c r="M27" s="6" t="str">
        <f>IF(AND(loPep_data!M5&gt;=0.01,loPep_data!M5&lt;0.2),"o","")</f>
        <v/>
      </c>
      <c r="O27" s="5" t="s">
        <v>3</v>
      </c>
      <c r="P27" s="6" t="str">
        <f>IF(AND(loPep_data!P5&gt;=0.01,loPep_data!P5&lt;0.2),"o","")</f>
        <v/>
      </c>
      <c r="Q27" s="6" t="str">
        <f>IF(AND(loPep_data!Q5&gt;=0.01,loPep_data!Q5&lt;0.2),"o","")</f>
        <v/>
      </c>
      <c r="R27" s="6" t="str">
        <f>IF(AND(loPep_data!R5&gt;=0.01,loPep_data!R5&lt;0.2),"o","")</f>
        <v/>
      </c>
      <c r="S27" s="6" t="str">
        <f>IF(AND(loPep_data!S5&gt;=0.01,loPep_data!S5&lt;0.2),"o","")</f>
        <v/>
      </c>
      <c r="T27" s="6" t="str">
        <f>IF(AND(loPep_data!T5&gt;=0.01,loPep_data!T5&lt;0.2),"o","")</f>
        <v/>
      </c>
      <c r="U27" s="6" t="str">
        <f>IF(AND(loPep_data!U5&gt;=0.01,loPep_data!U5&lt;0.2),"o","")</f>
        <v/>
      </c>
      <c r="V27" s="6" t="str">
        <f>IF(AND(loPep_data!V5&gt;=0.01,loPep_data!V5&lt;0.2),"o","")</f>
        <v/>
      </c>
      <c r="W27" s="6" t="str">
        <f>IF(AND(loPep_data!W5&gt;=0.01,loPep_data!W5&lt;0.2),"o","")</f>
        <v/>
      </c>
      <c r="X27" s="6" t="str">
        <f>IF(AND(loPep_data!X5&gt;=0.01,loPep_data!X5&lt;0.2),"o","")</f>
        <v/>
      </c>
      <c r="Y27" s="6" t="str">
        <f>IF(AND(loPep_data!Y5&gt;=0.01,loPep_data!Y5&lt;0.2),"o","")</f>
        <v/>
      </c>
      <c r="Z27" s="6" t="str">
        <f>IF(AND(loPep_data!Z5&gt;=0.01,loPep_data!Z5&lt;0.2),"o","")</f>
        <v/>
      </c>
      <c r="AA27" s="6" t="str">
        <f>IF(AND(loPep_data!AA5&gt;=0.01,loPep_data!AA5&lt;0.2),"o","")</f>
        <v/>
      </c>
    </row>
    <row r="28" spans="1:27" x14ac:dyDescent="0.25">
      <c r="A28" s="5" t="s">
        <v>4</v>
      </c>
      <c r="B28" s="6" t="str">
        <f>IF(AND(loPep_data!B6&gt;=0.01,loPep_data!B6&lt;0.2),"o","")</f>
        <v/>
      </c>
      <c r="C28" s="6" t="str">
        <f>IF(AND(loPep_data!C6&gt;=0.01,loPep_data!C6&lt;0.2),"o","")</f>
        <v/>
      </c>
      <c r="D28" s="6" t="str">
        <f>IF(AND(loPep_data!D6&gt;=0.01,loPep_data!D6&lt;0.2),"o","")</f>
        <v/>
      </c>
      <c r="E28" s="6" t="str">
        <f>IF(AND(loPep_data!E6&gt;=0.01,loPep_data!E6&lt;0.2),"o","")</f>
        <v/>
      </c>
      <c r="F28" s="6" t="str">
        <f>IF(AND(loPep_data!F6&gt;=0.01,loPep_data!F6&lt;0.2),"o","")</f>
        <v/>
      </c>
      <c r="G28" s="6" t="str">
        <f>IF(AND(loPep_data!G6&gt;=0.01,loPep_data!G6&lt;0.2),"o","")</f>
        <v/>
      </c>
      <c r="H28" s="6" t="str">
        <f>IF(AND(loPep_data!H6&gt;=0.01,loPep_data!H6&lt;0.2),"o","")</f>
        <v/>
      </c>
      <c r="I28" s="6" t="str">
        <f>IF(AND(loPep_data!I6&gt;=0.01,loPep_data!I6&lt;0.2),"o","")</f>
        <v/>
      </c>
      <c r="J28" s="6" t="str">
        <f>IF(AND(loPep_data!J6&gt;=0.01,loPep_data!J6&lt;0.2),"o","")</f>
        <v/>
      </c>
      <c r="K28" s="6" t="str">
        <f>IF(AND(loPep_data!K6&gt;=0.01,loPep_data!K6&lt;0.2),"o","")</f>
        <v/>
      </c>
      <c r="L28" s="6" t="str">
        <f>IF(AND(loPep_data!L6&gt;=0.01,loPep_data!L6&lt;0.2),"o","")</f>
        <v/>
      </c>
      <c r="M28" s="6" t="str">
        <f>IF(AND(loPep_data!M6&gt;=0.01,loPep_data!M6&lt;0.2),"o","")</f>
        <v/>
      </c>
      <c r="O28" s="5" t="s">
        <v>4</v>
      </c>
      <c r="P28" s="6" t="str">
        <f>IF(AND(loPep_data!P6&gt;=0.01,loPep_data!P6&lt;0.2),"o","")</f>
        <v/>
      </c>
      <c r="Q28" s="6" t="str">
        <f>IF(AND(loPep_data!Q6&gt;=0.01,loPep_data!Q6&lt;0.2),"o","")</f>
        <v/>
      </c>
      <c r="R28" s="6" t="str">
        <f>IF(AND(loPep_data!R6&gt;=0.01,loPep_data!R6&lt;0.2),"o","")</f>
        <v/>
      </c>
      <c r="S28" s="6" t="str">
        <f>IF(AND(loPep_data!S6&gt;=0.01,loPep_data!S6&lt;0.2),"o","")</f>
        <v/>
      </c>
      <c r="T28" s="9" t="str">
        <f>IF(AND(loPep_data!T6&gt;=0.01,loPep_data!T6&lt;0.2),"o","")</f>
        <v/>
      </c>
      <c r="U28" s="6" t="str">
        <f>IF(AND(loPep_data!U6&gt;=0.01,loPep_data!U6&lt;0.2),"o","")</f>
        <v/>
      </c>
      <c r="V28" s="6" t="str">
        <f>IF(AND(loPep_data!V6&gt;=0.01,loPep_data!V6&lt;0.2),"o","")</f>
        <v/>
      </c>
      <c r="W28" s="6" t="str">
        <f>IF(AND(loPep_data!W6&gt;=0.01,loPep_data!W6&lt;0.2),"o","")</f>
        <v/>
      </c>
      <c r="X28" s="6" t="str">
        <f>IF(AND(loPep_data!X6&gt;=0.01,loPep_data!X6&lt;0.2),"o","")</f>
        <v/>
      </c>
      <c r="Y28" s="6" t="str">
        <f>IF(AND(loPep_data!Y6&gt;=0.01,loPep_data!Y6&lt;0.2),"o","")</f>
        <v/>
      </c>
      <c r="Z28" s="6" t="str">
        <f>IF(AND(loPep_data!Z6&gt;=0.01,loPep_data!Z6&lt;0.2),"o","")</f>
        <v/>
      </c>
      <c r="AA28" s="6" t="str">
        <f>IF(AND(loPep_data!AA6&gt;=0.01,loPep_data!AA6&lt;0.2),"o","")</f>
        <v/>
      </c>
    </row>
    <row r="29" spans="1:27" x14ac:dyDescent="0.25">
      <c r="A29" s="5" t="s">
        <v>5</v>
      </c>
      <c r="B29" s="6" t="str">
        <f>IF(AND(loPep_data!B7&gt;=0.01,loPep_data!B7&lt;0.2),"o","")</f>
        <v/>
      </c>
      <c r="C29" s="6" t="str">
        <f>IF(AND(loPep_data!C7&gt;=0.01,loPep_data!C7&lt;0.2),"o","")</f>
        <v/>
      </c>
      <c r="D29" s="6" t="str">
        <f>IF(AND(loPep_data!D7&gt;=0.01,loPep_data!D7&lt;0.2),"o","")</f>
        <v/>
      </c>
      <c r="E29" s="6" t="str">
        <f>IF(AND(loPep_data!E7&gt;=0.01,loPep_data!E7&lt;0.2),"o","")</f>
        <v/>
      </c>
      <c r="F29" s="6" t="str">
        <f>IF(AND(loPep_data!F7&gt;=0.01,loPep_data!F7&lt;0.2),"o","")</f>
        <v/>
      </c>
      <c r="G29" s="6" t="str">
        <f>IF(AND(loPep_data!G7&gt;=0.01,loPep_data!G7&lt;0.2),"o","")</f>
        <v/>
      </c>
      <c r="H29" s="6" t="str">
        <f>IF(AND(loPep_data!H7&gt;=0.01,loPep_data!H7&lt;0.2),"o","")</f>
        <v/>
      </c>
      <c r="I29" s="6" t="str">
        <f>IF(AND(loPep_data!I7&gt;=0.01,loPep_data!I7&lt;0.2),"o","")</f>
        <v/>
      </c>
      <c r="J29" s="6" t="str">
        <f>IF(AND(loPep_data!J7&gt;=0.01,loPep_data!J7&lt;0.2),"o","")</f>
        <v/>
      </c>
      <c r="K29" s="6" t="str">
        <f>IF(AND(loPep_data!K7&gt;=0.01,loPep_data!K7&lt;0.2),"o","")</f>
        <v/>
      </c>
      <c r="L29" s="6" t="str">
        <f>IF(AND(loPep_data!L7&gt;=0.01,loPep_data!L7&lt;0.2),"o","")</f>
        <v/>
      </c>
      <c r="M29" s="6" t="str">
        <f>IF(AND(loPep_data!M7&gt;=0.01,loPep_data!M7&lt;0.2),"o","")</f>
        <v/>
      </c>
      <c r="O29" s="5" t="s">
        <v>5</v>
      </c>
      <c r="P29" s="6" t="str">
        <f>IF(AND(loPep_data!P7&gt;=0.01,loPep_data!P7&lt;0.2),"o","")</f>
        <v/>
      </c>
      <c r="Q29" s="6" t="str">
        <f>IF(AND(loPep_data!Q7&gt;=0.01,loPep_data!Q7&lt;0.2),"o","")</f>
        <v/>
      </c>
      <c r="R29" s="6" t="str">
        <f>IF(AND(loPep_data!R7&gt;=0.01,loPep_data!R7&lt;0.2),"o","")</f>
        <v/>
      </c>
      <c r="S29" s="6" t="str">
        <f>IF(AND(loPep_data!S7&gt;=0.01,loPep_data!S7&lt;0.2),"o","")</f>
        <v/>
      </c>
      <c r="T29" s="9" t="str">
        <f>IF(AND(loPep_data!T7&gt;=0.01,loPep_data!T7&lt;0.2),"o","")</f>
        <v/>
      </c>
      <c r="U29" s="6" t="str">
        <f>IF(AND(loPep_data!U7&gt;=0.01,loPep_data!U7&lt;0.2),"o","")</f>
        <v/>
      </c>
      <c r="V29" s="6" t="str">
        <f>IF(AND(loPep_data!V7&gt;=0.01,loPep_data!V7&lt;0.2),"o","")</f>
        <v/>
      </c>
      <c r="W29" s="9" t="str">
        <f>IF(AND(loPep_data!W7&gt;=0.01,loPep_data!W7&lt;0.2),"o","")</f>
        <v/>
      </c>
      <c r="X29" s="6" t="str">
        <f>IF(AND(loPep_data!X7&gt;=0.01,loPep_data!X7&lt;0.2),"o","")</f>
        <v/>
      </c>
      <c r="Y29" s="6" t="str">
        <f>IF(AND(loPep_data!Y7&gt;=0.01,loPep_data!Y7&lt;0.2),"o","")</f>
        <v/>
      </c>
      <c r="Z29" s="6" t="str">
        <f>IF(AND(loPep_data!Z7&gt;=0.01,loPep_data!Z7&lt;0.2),"o","")</f>
        <v/>
      </c>
      <c r="AA29" s="6" t="str">
        <f>IF(AND(loPep_data!AA7&gt;=0.01,loPep_data!AA7&lt;0.2),"o","")</f>
        <v/>
      </c>
    </row>
    <row r="30" spans="1:27" x14ac:dyDescent="0.25">
      <c r="A30" s="5" t="s">
        <v>6</v>
      </c>
      <c r="B30" s="6" t="str">
        <f>IF(AND(loPep_data!B8&gt;=0.01,loPep_data!B8&lt;0.2),"o","")</f>
        <v/>
      </c>
      <c r="C30" s="6" t="str">
        <f>IF(AND(loPep_data!C8&gt;=0.01,loPep_data!C8&lt;0.2),"o","")</f>
        <v/>
      </c>
      <c r="D30" s="6" t="str">
        <f>IF(AND(loPep_data!D8&gt;=0.01,loPep_data!D8&lt;0.2),"o","")</f>
        <v/>
      </c>
      <c r="E30" s="6" t="str">
        <f>IF(AND(loPep_data!E8&gt;=0.01,loPep_data!E8&lt;0.2),"o","")</f>
        <v/>
      </c>
      <c r="F30" s="6" t="str">
        <f>IF(AND(loPep_data!F8&gt;=0.01,loPep_data!F8&lt;0.2),"o","")</f>
        <v/>
      </c>
      <c r="G30" s="6" t="str">
        <f>IF(AND(loPep_data!G8&gt;=0.01,loPep_data!G8&lt;0.2),"o","")</f>
        <v/>
      </c>
      <c r="H30" s="6" t="str">
        <f>IF(AND(loPep_data!H8&gt;=0.01,loPep_data!H8&lt;0.2),"o","")</f>
        <v/>
      </c>
      <c r="I30" s="6" t="str">
        <f>IF(AND(loPep_data!I8&gt;=0.01,loPep_data!I8&lt;0.2),"o","")</f>
        <v/>
      </c>
      <c r="J30" s="6" t="str">
        <f>IF(AND(loPep_data!J8&gt;=0.01,loPep_data!J8&lt;0.2),"o","")</f>
        <v/>
      </c>
      <c r="K30" s="6" t="str">
        <f>IF(AND(loPep_data!K8&gt;=0.01,loPep_data!K8&lt;0.2),"o","")</f>
        <v/>
      </c>
      <c r="L30" s="6" t="str">
        <f>IF(AND(loPep_data!L8&gt;=0.01,loPep_data!L8&lt;0.2),"o","")</f>
        <v/>
      </c>
      <c r="M30" s="6" t="str">
        <f>IF(AND(loPep_data!M8&gt;=0.01,loPep_data!M8&lt;0.2),"o","")</f>
        <v/>
      </c>
      <c r="O30" s="5" t="s">
        <v>6</v>
      </c>
      <c r="P30" s="6" t="str">
        <f>IF(AND(loPep_data!P8&gt;=0.01,loPep_data!P8&lt;0.2),"o","")</f>
        <v/>
      </c>
      <c r="Q30" s="6" t="str">
        <f>IF(AND(loPep_data!Q8&gt;=0.01,loPep_data!Q8&lt;0.2),"o","")</f>
        <v/>
      </c>
      <c r="R30" s="6" t="str">
        <f>IF(AND(loPep_data!R8&gt;=0.01,loPep_data!R8&lt;0.2),"o","")</f>
        <v/>
      </c>
      <c r="S30" s="6" t="str">
        <f>IF(AND(loPep_data!S8&gt;=0.01,loPep_data!S8&lt;0.2),"o","")</f>
        <v/>
      </c>
      <c r="T30" s="6" t="str">
        <f>IF(AND(loPep_data!T8&gt;=0.01,loPep_data!T8&lt;0.2),"o","")</f>
        <v/>
      </c>
      <c r="U30" s="6" t="str">
        <f>IF(AND(loPep_data!U8&gt;=0.01,loPep_data!U8&lt;0.2),"o","")</f>
        <v/>
      </c>
      <c r="V30" s="9" t="str">
        <f>IF(AND(loPep_data!V8&gt;=0.01,loPep_data!V8&lt;0.2),"o","")</f>
        <v/>
      </c>
      <c r="W30" s="9" t="str">
        <f>IF(AND(loPep_data!W8&gt;=0.01,loPep_data!W8&lt;0.2),"o","")</f>
        <v/>
      </c>
      <c r="X30" s="6" t="str">
        <f>IF(AND(loPep_data!X8&gt;=0.01,loPep_data!X8&lt;0.2),"o","")</f>
        <v/>
      </c>
      <c r="Y30" s="6" t="str">
        <f>IF(AND(loPep_data!Y8&gt;=0.01,loPep_data!Y8&lt;0.2),"o","")</f>
        <v/>
      </c>
      <c r="Z30" s="6" t="str">
        <f>IF(AND(loPep_data!Z8&gt;=0.01,loPep_data!Z8&lt;0.2),"o","")</f>
        <v/>
      </c>
      <c r="AA30" s="6" t="str">
        <f>IF(AND(loPep_data!AA8&gt;=0.01,loPep_data!AA8&lt;0.2),"o","")</f>
        <v/>
      </c>
    </row>
    <row r="31" spans="1:27" x14ac:dyDescent="0.25">
      <c r="A31" s="5" t="s">
        <v>7</v>
      </c>
      <c r="B31" s="6" t="str">
        <f>IF(AND(loPep_data!B9&gt;=0.01,loPep_data!B9&lt;0.2),"o","")</f>
        <v>o</v>
      </c>
      <c r="C31" s="6" t="str">
        <f>IF(AND(loPep_data!C9&gt;=0.01,loPep_data!C9&lt;0.2),"o","")</f>
        <v/>
      </c>
      <c r="D31" s="6" t="str">
        <f>IF(AND(loPep_data!D9&gt;=0.01,loPep_data!D9&lt;0.2),"o","")</f>
        <v>o</v>
      </c>
      <c r="E31" s="6" t="str">
        <f>IF(AND(loPep_data!E9&gt;=0.01,loPep_data!E9&lt;0.2),"o","")</f>
        <v/>
      </c>
      <c r="F31" s="6" t="str">
        <f>IF(AND(loPep_data!F9&gt;=0.01,loPep_data!F9&lt;0.2),"o","")</f>
        <v/>
      </c>
      <c r="G31" s="6" t="str">
        <f>IF(AND(loPep_data!G9&gt;=0.01,loPep_data!G9&lt;0.2),"o","")</f>
        <v/>
      </c>
      <c r="H31" s="6" t="str">
        <f>IF(AND(loPep_data!H9&gt;=0.01,loPep_data!H9&lt;0.2),"o","")</f>
        <v/>
      </c>
      <c r="I31" s="6" t="str">
        <f>IF(AND(loPep_data!I9&gt;=0.01,loPep_data!I9&lt;0.2),"o","")</f>
        <v/>
      </c>
      <c r="J31" s="6" t="str">
        <f>IF(AND(loPep_data!J9&gt;=0.01,loPep_data!J9&lt;0.2),"o","")</f>
        <v/>
      </c>
      <c r="K31" s="6" t="str">
        <f>IF(AND(loPep_data!K9&gt;=0.01,loPep_data!K9&lt;0.2),"o","")</f>
        <v/>
      </c>
      <c r="L31" s="6" t="str">
        <f>IF(AND(loPep_data!L9&gt;=0.01,loPep_data!L9&lt;0.2),"o","")</f>
        <v/>
      </c>
      <c r="M31" s="6" t="str">
        <f>IF(AND(loPep_data!M9&gt;=0.01,loPep_data!M9&lt;0.2),"o","")</f>
        <v/>
      </c>
      <c r="O31" s="5" t="s">
        <v>7</v>
      </c>
      <c r="P31" s="6" t="str">
        <f>IF(AND(loPep_data!P9&gt;=0.01,loPep_data!P9&lt;0.2),"o","")</f>
        <v/>
      </c>
      <c r="Q31" s="6" t="str">
        <f>IF(AND(loPep_data!Q9&gt;=0.01,loPep_data!Q9&lt;0.2),"o","")</f>
        <v/>
      </c>
      <c r="R31" s="9" t="str">
        <f>IF(AND(loPep_data!R9&gt;=0.01,loPep_data!R9&lt;0.2),"o","")</f>
        <v/>
      </c>
      <c r="S31" s="6" t="str">
        <f>IF(AND(loPep_data!S9&gt;=0.01,loPep_data!S9&lt;0.2),"o","")</f>
        <v/>
      </c>
      <c r="T31" s="6" t="str">
        <f>IF(AND(loPep_data!T9&gt;=0.01,loPep_data!T9&lt;0.2),"o","")</f>
        <v/>
      </c>
      <c r="U31" s="9" t="str">
        <f>IF(AND(loPep_data!U9&gt;=0.01,loPep_data!U9&lt;0.2),"o","")</f>
        <v>o</v>
      </c>
      <c r="V31" s="9" t="str">
        <f>IF(AND(loPep_data!V9&gt;=0.01,loPep_data!V9&lt;0.2),"o","")</f>
        <v/>
      </c>
      <c r="W31" s="6" t="str">
        <f>IF(AND(loPep_data!W9&gt;=0.01,loPep_data!W9&lt;0.2),"o","")</f>
        <v/>
      </c>
      <c r="X31" s="6" t="str">
        <f>IF(AND(loPep_data!X9&gt;=0.01,loPep_data!X9&lt;0.2),"o","")</f>
        <v/>
      </c>
      <c r="Y31" s="6" t="str">
        <f>IF(AND(loPep_data!Y9&gt;=0.01,loPep_data!Y9&lt;0.2),"o","")</f>
        <v/>
      </c>
      <c r="Z31" s="6" t="str">
        <f>IF(AND(loPep_data!Z9&gt;=0.01,loPep_data!Z9&lt;0.2),"o","")</f>
        <v/>
      </c>
      <c r="AA31" s="6" t="str">
        <f>IF(AND(loPep_data!AA9&gt;=0.01,loPep_data!AA9&lt;0.2),"o","")</f>
        <v/>
      </c>
    </row>
    <row r="32" spans="1:27" x14ac:dyDescent="0.25">
      <c r="A32" s="5" t="s">
        <v>8</v>
      </c>
      <c r="B32" s="6" t="str">
        <f>IF(AND(loPep_data!B10&gt;=0.01,loPep_data!B10&lt;0.2),"o","")</f>
        <v/>
      </c>
      <c r="C32" s="6" t="str">
        <f>IF(AND(loPep_data!C10&gt;=0.01,loPep_data!C10&lt;0.2),"o","")</f>
        <v/>
      </c>
      <c r="D32" s="6" t="str">
        <f>IF(AND(loPep_data!D10&gt;=0.01,loPep_data!D10&lt;0.2),"o","")</f>
        <v/>
      </c>
      <c r="E32" s="6" t="str">
        <f>IF(AND(loPep_data!E10&gt;=0.01,loPep_data!E10&lt;0.2),"o","")</f>
        <v/>
      </c>
      <c r="F32" s="6" t="str">
        <f>IF(AND(loPep_data!F10&gt;=0.01,loPep_data!F10&lt;0.2),"o","")</f>
        <v/>
      </c>
      <c r="G32" s="6" t="str">
        <f>IF(AND(loPep_data!G10&gt;=0.01,loPep_data!G10&lt;0.2),"o","")</f>
        <v/>
      </c>
      <c r="H32" s="6" t="str">
        <f>IF(AND(loPep_data!H10&gt;=0.01,loPep_data!H10&lt;0.2),"o","")</f>
        <v/>
      </c>
      <c r="I32" s="6" t="str">
        <f>IF(AND(loPep_data!I10&gt;=0.01,loPep_data!I10&lt;0.2),"o","")</f>
        <v/>
      </c>
      <c r="J32" s="6" t="str">
        <f>IF(AND(loPep_data!J10&gt;=0.01,loPep_data!J10&lt;0.2),"o","")</f>
        <v/>
      </c>
      <c r="K32" s="6" t="str">
        <f>IF(AND(loPep_data!K10&gt;=0.01,loPep_data!K10&lt;0.2),"o","")</f>
        <v/>
      </c>
      <c r="L32" s="6" t="str">
        <f>IF(AND(loPep_data!L10&gt;=0.01,loPep_data!L10&lt;0.2),"o","")</f>
        <v/>
      </c>
      <c r="M32" s="6" t="str">
        <f>IF(AND(loPep_data!M10&gt;=0.01,loPep_data!M10&lt;0.2),"o","")</f>
        <v/>
      </c>
      <c r="O32" s="5" t="s">
        <v>8</v>
      </c>
      <c r="P32" s="6" t="str">
        <f>IF(AND(loPep_data!P10&gt;=0.01,loPep_data!P10&lt;0.2),"o","")</f>
        <v/>
      </c>
      <c r="Q32" s="6" t="str">
        <f>IF(AND(loPep_data!Q10&gt;=0.01,loPep_data!Q10&lt;0.2),"o","")</f>
        <v/>
      </c>
      <c r="R32" s="6" t="str">
        <f>IF(AND(loPep_data!R10&gt;=0.01,loPep_data!R10&lt;0.2),"o","")</f>
        <v/>
      </c>
      <c r="S32" s="6" t="str">
        <f>IF(AND(loPep_data!S10&gt;=0.01,loPep_data!S10&lt;0.2),"o","")</f>
        <v/>
      </c>
      <c r="T32" s="6" t="str">
        <f>IF(AND(loPep_data!T10&gt;=0.01,loPep_data!T10&lt;0.2),"o","")</f>
        <v/>
      </c>
      <c r="U32" s="6" t="str">
        <f>IF(AND(loPep_data!U10&gt;=0.01,loPep_data!U10&lt;0.2),"o","")</f>
        <v/>
      </c>
      <c r="V32" s="9" t="str">
        <f>IF(AND(loPep_data!V10&gt;=0.01,loPep_data!V10&lt;0.2),"o","")</f>
        <v/>
      </c>
      <c r="W32" s="6" t="str">
        <f>IF(AND(loPep_data!W10&gt;=0.01,loPep_data!W10&lt;0.2),"o","")</f>
        <v>o</v>
      </c>
      <c r="X32" s="6" t="str">
        <f>IF(AND(loPep_data!X10&gt;=0.01,loPep_data!X10&lt;0.2),"o","")</f>
        <v/>
      </c>
      <c r="Y32" s="6" t="str">
        <f>IF(AND(loPep_data!Y10&gt;=0.01,loPep_data!Y10&lt;0.2),"o","")</f>
        <v/>
      </c>
      <c r="Z32" s="6" t="str">
        <f>IF(AND(loPep_data!Z10&gt;=0.01,loPep_data!Z10&lt;0.2),"o","")</f>
        <v/>
      </c>
      <c r="AA32" s="6" t="str">
        <f>IF(AND(loPep_data!AA10&gt;=0.01,loPep_data!AA10&lt;0.2),"o","")</f>
        <v/>
      </c>
    </row>
    <row r="33" spans="1:27" x14ac:dyDescent="0.25">
      <c r="A33" s="5" t="s">
        <v>9</v>
      </c>
      <c r="B33" s="6" t="str">
        <f>IF(AND(loPep_data!B11&gt;=0.01,loPep_data!B11&lt;0.2),"o","")</f>
        <v/>
      </c>
      <c r="C33" s="6" t="str">
        <f>IF(AND(loPep_data!C11&gt;=0.01,loPep_data!C11&lt;0.2),"o","")</f>
        <v/>
      </c>
      <c r="D33" s="6" t="str">
        <f>IF(AND(loPep_data!D11&gt;=0.01,loPep_data!D11&lt;0.2),"o","")</f>
        <v/>
      </c>
      <c r="E33" s="6" t="str">
        <f>IF(AND(loPep_data!E11&gt;=0.01,loPep_data!E11&lt;0.2),"o","")</f>
        <v/>
      </c>
      <c r="F33" s="6" t="str">
        <f>IF(AND(loPep_data!F11&gt;=0.01,loPep_data!F11&lt;0.2),"o","")</f>
        <v/>
      </c>
      <c r="G33" s="6" t="str">
        <f>IF(AND(loPep_data!G11&gt;=0.01,loPep_data!G11&lt;0.2),"o","")</f>
        <v/>
      </c>
      <c r="H33" s="6" t="str">
        <f>IF(AND(loPep_data!H11&gt;=0.01,loPep_data!H11&lt;0.2),"o","")</f>
        <v/>
      </c>
      <c r="I33" s="6" t="str">
        <f>IF(AND(loPep_data!I11&gt;=0.01,loPep_data!I11&lt;0.2),"o","")</f>
        <v/>
      </c>
      <c r="J33" s="6" t="str">
        <f>IF(AND(loPep_data!J11&gt;=0.01,loPep_data!J11&lt;0.2),"o","")</f>
        <v/>
      </c>
      <c r="K33" s="6" t="str">
        <f>IF(AND(loPep_data!K11&gt;=0.01,loPep_data!K11&lt;0.2),"o","")</f>
        <v/>
      </c>
      <c r="L33" s="6" t="str">
        <f>IF(AND(loPep_data!L11&gt;=0.01,loPep_data!L11&lt;0.2),"o","")</f>
        <v/>
      </c>
      <c r="M33" s="6" t="str">
        <f>IF(AND(loPep_data!M11&gt;=0.01,loPep_data!M11&lt;0.2),"o","")</f>
        <v/>
      </c>
      <c r="O33" s="5" t="s">
        <v>9</v>
      </c>
      <c r="P33" s="6" t="str">
        <f>IF(AND(loPep_data!P11&gt;=0.01,loPep_data!P11&lt;0.2),"o","")</f>
        <v/>
      </c>
      <c r="Q33" s="6" t="str">
        <f>IF(AND(loPep_data!Q11&gt;=0.01,loPep_data!Q11&lt;0.2),"o","")</f>
        <v/>
      </c>
      <c r="R33" s="6" t="str">
        <f>IF(AND(loPep_data!R11&gt;=0.01,loPep_data!R11&lt;0.2),"o","")</f>
        <v/>
      </c>
      <c r="S33" s="6" t="str">
        <f>IF(AND(loPep_data!S11&gt;=0.01,loPep_data!S11&lt;0.2),"o","")</f>
        <v/>
      </c>
      <c r="T33" s="6" t="str">
        <f>IF(AND(loPep_data!T11&gt;=0.01,loPep_data!T11&lt;0.2),"o","")</f>
        <v/>
      </c>
      <c r="U33" s="6" t="str">
        <f>IF(AND(loPep_data!U11&gt;=0.01,loPep_data!U11&lt;0.2),"o","")</f>
        <v/>
      </c>
      <c r="V33" s="6" t="str">
        <f>IF(AND(loPep_data!V11&gt;=0.01,loPep_data!V11&lt;0.2),"o","")</f>
        <v/>
      </c>
      <c r="W33" s="6" t="str">
        <f>IF(AND(loPep_data!W11&gt;=0.01,loPep_data!W11&lt;0.2),"o","")</f>
        <v/>
      </c>
      <c r="X33" s="6" t="str">
        <f>IF(AND(loPep_data!X11&gt;=0.01,loPep_data!X11&lt;0.2),"o","")</f>
        <v>o</v>
      </c>
      <c r="Y33" s="6" t="str">
        <f>IF(AND(loPep_data!Y11&gt;=0.01,loPep_data!Y11&lt;0.2),"o","")</f>
        <v/>
      </c>
      <c r="Z33" s="6" t="str">
        <f>IF(AND(loPep_data!Z11&gt;=0.01,loPep_data!Z11&lt;0.2),"o","")</f>
        <v/>
      </c>
      <c r="AA33" s="6" t="str">
        <f>IF(AND(loPep_data!AA11&gt;=0.01,loPep_data!AA11&lt;0.2),"o","")</f>
        <v/>
      </c>
    </row>
    <row r="35" spans="1:27" x14ac:dyDescent="0.25">
      <c r="A35" t="s">
        <v>19</v>
      </c>
      <c r="B35">
        <f>COUNTIF(B26:M33,"o")</f>
        <v>3</v>
      </c>
      <c r="O35" t="s">
        <v>19</v>
      </c>
      <c r="P35">
        <f>COUNTIF(P26:AA33,"o")</f>
        <v>5</v>
      </c>
    </row>
    <row r="38" spans="1:27" ht="20.25" thickBot="1" x14ac:dyDescent="0.35">
      <c r="A38" s="2" t="s">
        <v>60</v>
      </c>
    </row>
    <row r="39" spans="1:27" ht="15.75" thickTop="1" x14ac:dyDescent="0.25"/>
    <row r="40" spans="1:27" ht="18" thickBot="1" x14ac:dyDescent="0.35">
      <c r="A40" s="3" t="s">
        <v>1</v>
      </c>
      <c r="O40" s="3" t="s">
        <v>16</v>
      </c>
    </row>
    <row r="41" spans="1:27" ht="15.75" thickTop="1" x14ac:dyDescent="0.25"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P41" s="4">
        <v>1</v>
      </c>
      <c r="Q41" s="4">
        <v>2</v>
      </c>
      <c r="R41" s="4">
        <v>3</v>
      </c>
      <c r="S41" s="4">
        <v>4</v>
      </c>
      <c r="T41" s="4">
        <v>5</v>
      </c>
      <c r="U41" s="4">
        <v>6</v>
      </c>
      <c r="V41" s="4">
        <v>7</v>
      </c>
      <c r="W41" s="4">
        <v>8</v>
      </c>
      <c r="X41" s="4">
        <v>9</v>
      </c>
      <c r="Y41" s="4">
        <v>10</v>
      </c>
      <c r="Z41" s="4">
        <v>11</v>
      </c>
      <c r="AA41" s="4">
        <v>12</v>
      </c>
    </row>
    <row r="42" spans="1:27" x14ac:dyDescent="0.25">
      <c r="A42" s="5" t="s">
        <v>2</v>
      </c>
      <c r="B42" s="6" t="str">
        <f>IF(loPep_data!B4&gt;=0.2,"+","")</f>
        <v>+</v>
      </c>
      <c r="C42" s="6" t="str">
        <f>IF(loPep_data!C4&gt;=0.2,"+","")</f>
        <v>+</v>
      </c>
      <c r="D42" s="6" t="str">
        <f>IF(loPep_data!D4&gt;=0.2,"+","")</f>
        <v>+</v>
      </c>
      <c r="E42" s="6" t="str">
        <f>IF(loPep_data!E4&gt;=0.2,"+","")</f>
        <v>+</v>
      </c>
      <c r="F42" s="6" t="str">
        <f>IF(loPep_data!F4&gt;=0.2,"+","")</f>
        <v>+</v>
      </c>
      <c r="G42" s="6" t="str">
        <f>IF(loPep_data!G4&gt;=0.2,"+","")</f>
        <v>+</v>
      </c>
      <c r="H42" s="6" t="str">
        <f>IF(loPep_data!H4&gt;=0.2,"+","")</f>
        <v/>
      </c>
      <c r="I42" s="6" t="str">
        <f>IF(loPep_data!I4&gt;=0.2,"+","")</f>
        <v>+</v>
      </c>
      <c r="J42" s="6" t="str">
        <f>IF(loPep_data!J4&gt;=0.2,"+","")</f>
        <v>+</v>
      </c>
      <c r="K42" s="6" t="str">
        <f>IF(loPep_data!K4&gt;=0.2,"+","")</f>
        <v>+</v>
      </c>
      <c r="L42" s="6" t="str">
        <f>IF(loPep_data!L4&gt;=0.2,"+","")</f>
        <v/>
      </c>
      <c r="M42" s="6" t="str">
        <f>IF(loPep_data!M4&gt;=0.2,"+","")</f>
        <v>+</v>
      </c>
      <c r="O42" s="5" t="s">
        <v>2</v>
      </c>
      <c r="P42" s="6" t="str">
        <f>IF(loPep_data!P4&gt;=0.2,"+","")</f>
        <v/>
      </c>
      <c r="Q42" s="6" t="str">
        <f>IF(loPep_data!Q4&gt;=0.2,"+","")</f>
        <v/>
      </c>
      <c r="R42" s="6" t="str">
        <f>IF(loPep_data!R4&gt;=0.2,"+","")</f>
        <v/>
      </c>
      <c r="S42" s="6" t="str">
        <f>IF(loPep_data!S4&gt;=0.2,"+","")</f>
        <v>+</v>
      </c>
      <c r="T42" s="6" t="str">
        <f>IF(loPep_data!T4&gt;=0.2,"+","")</f>
        <v/>
      </c>
      <c r="U42" s="6" t="str">
        <f>IF(loPep_data!U4&gt;=0.2,"+","")</f>
        <v>+</v>
      </c>
      <c r="V42" s="6" t="str">
        <f>IF(loPep_data!V4&gt;=0.2,"+","")</f>
        <v/>
      </c>
      <c r="W42" s="6" t="str">
        <f>IF(loPep_data!W4&gt;=0.2,"+","")</f>
        <v>+</v>
      </c>
      <c r="X42" s="6" t="str">
        <f>IF(loPep_data!X4&gt;=0.2,"+","")</f>
        <v>+</v>
      </c>
      <c r="Y42" s="6" t="str">
        <f>IF(loPep_data!Y4&gt;=0.2,"+","")</f>
        <v>+</v>
      </c>
      <c r="Z42" s="6" t="str">
        <f>IF(loPep_data!Z4&gt;=0.2,"+","")</f>
        <v>+</v>
      </c>
      <c r="AA42" s="6" t="str">
        <f>IF(loPep_data!AA4&gt;=0.2,"+","")</f>
        <v/>
      </c>
    </row>
    <row r="43" spans="1:27" x14ac:dyDescent="0.25">
      <c r="A43" s="5" t="s">
        <v>3</v>
      </c>
      <c r="B43" s="6" t="str">
        <f>IF(loPep_data!B5&gt;=0.2,"+","")</f>
        <v>+</v>
      </c>
      <c r="C43" s="6" t="str">
        <f>IF(loPep_data!C5&gt;=0.2,"+","")</f>
        <v>+</v>
      </c>
      <c r="D43" s="6" t="str">
        <f>IF(loPep_data!D5&gt;=0.2,"+","")</f>
        <v>+</v>
      </c>
      <c r="E43" s="6" t="str">
        <f>IF(loPep_data!E5&gt;=0.2,"+","")</f>
        <v>+</v>
      </c>
      <c r="F43" s="6" t="str">
        <f>IF(loPep_data!F5&gt;=0.2,"+","")</f>
        <v>+</v>
      </c>
      <c r="G43" s="6" t="str">
        <f>IF(loPep_data!G5&gt;=0.2,"+","")</f>
        <v>+</v>
      </c>
      <c r="H43" s="6" t="str">
        <f>IF(loPep_data!H5&gt;=0.2,"+","")</f>
        <v>+</v>
      </c>
      <c r="I43" s="6" t="str">
        <f>IF(loPep_data!I5&gt;=0.2,"+","")</f>
        <v>+</v>
      </c>
      <c r="J43" s="6" t="str">
        <f>IF(loPep_data!J5&gt;=0.2,"+","")</f>
        <v>+</v>
      </c>
      <c r="K43" s="6" t="str">
        <f>IF(loPep_data!K5&gt;=0.2,"+","")</f>
        <v>+</v>
      </c>
      <c r="L43" s="6" t="str">
        <f>IF(loPep_data!L5&gt;=0.2,"+","")</f>
        <v>+</v>
      </c>
      <c r="M43" s="6" t="str">
        <f>IF(loPep_data!M5&gt;=0.2,"+","")</f>
        <v>+</v>
      </c>
      <c r="O43" s="5" t="s">
        <v>3</v>
      </c>
      <c r="P43" s="6" t="str">
        <f>IF(loPep_data!P5&gt;=0.2,"+","")</f>
        <v>+</v>
      </c>
      <c r="Q43" s="6" t="str">
        <f>IF(loPep_data!Q5&gt;=0.2,"+","")</f>
        <v/>
      </c>
      <c r="R43" s="6" t="str">
        <f>IF(loPep_data!R5&gt;=0.2,"+","")</f>
        <v>+</v>
      </c>
      <c r="S43" s="6" t="str">
        <f>IF(loPep_data!S5&gt;=0.2,"+","")</f>
        <v>+</v>
      </c>
      <c r="T43" s="6" t="str">
        <f>IF(loPep_data!T5&gt;=0.2,"+","")</f>
        <v>+</v>
      </c>
      <c r="U43" s="6" t="str">
        <f>IF(loPep_data!U5&gt;=0.2,"+","")</f>
        <v>+</v>
      </c>
      <c r="V43" s="6" t="str">
        <f>IF(loPep_data!V5&gt;=0.2,"+","")</f>
        <v>+</v>
      </c>
      <c r="W43" s="6" t="str">
        <f>IF(loPep_data!W5&gt;=0.2,"+","")</f>
        <v/>
      </c>
      <c r="X43" s="6" t="str">
        <f>IF(loPep_data!X5&gt;=0.2,"+","")</f>
        <v/>
      </c>
      <c r="Y43" s="6" t="str">
        <f>IF(loPep_data!Y5&gt;=0.2,"+","")</f>
        <v/>
      </c>
      <c r="Z43" s="6" t="str">
        <f>IF(loPep_data!Z5&gt;=0.2,"+","")</f>
        <v/>
      </c>
      <c r="AA43" s="6" t="str">
        <f>IF(loPep_data!AA5&gt;=0.2,"+","")</f>
        <v/>
      </c>
    </row>
    <row r="44" spans="1:27" x14ac:dyDescent="0.25">
      <c r="A44" s="5" t="s">
        <v>4</v>
      </c>
      <c r="B44" s="6" t="str">
        <f>IF(loPep_data!B6&gt;=0.2,"+","")</f>
        <v/>
      </c>
      <c r="C44" s="6" t="str">
        <f>IF(loPep_data!C6&gt;=0.2,"+","")</f>
        <v/>
      </c>
      <c r="D44" s="6" t="str">
        <f>IF(loPep_data!D6&gt;=0.2,"+","")</f>
        <v>+</v>
      </c>
      <c r="E44" s="6" t="str">
        <f>IF(loPep_data!E6&gt;=0.2,"+","")</f>
        <v>+</v>
      </c>
      <c r="F44" s="6" t="str">
        <f>IF(loPep_data!F6&gt;=0.2,"+","")</f>
        <v>+</v>
      </c>
      <c r="G44" s="6" t="str">
        <f>IF(loPep_data!G6&gt;=0.2,"+","")</f>
        <v>+</v>
      </c>
      <c r="H44" s="6" t="str">
        <f>IF(loPep_data!H6&gt;=0.2,"+","")</f>
        <v>+</v>
      </c>
      <c r="I44" s="6" t="str">
        <f>IF(loPep_data!I6&gt;=0.2,"+","")</f>
        <v>+</v>
      </c>
      <c r="J44" s="6" t="str">
        <f>IF(loPep_data!J6&gt;=0.2,"+","")</f>
        <v>+</v>
      </c>
      <c r="K44" s="6" t="str">
        <f>IF(loPep_data!K6&gt;=0.2,"+","")</f>
        <v>+</v>
      </c>
      <c r="L44" s="6" t="str">
        <f>IF(loPep_data!L6&gt;=0.2,"+","")</f>
        <v>+</v>
      </c>
      <c r="M44" s="6" t="str">
        <f>IF(loPep_data!M6&gt;=0.2,"+","")</f>
        <v>+</v>
      </c>
      <c r="O44" s="5" t="s">
        <v>4</v>
      </c>
      <c r="P44" s="6" t="str">
        <f>IF(loPep_data!P6&gt;=0.2,"+","")</f>
        <v>+</v>
      </c>
      <c r="Q44" s="6" t="str">
        <f>IF(loPep_data!Q6&gt;=0.2,"+","")</f>
        <v>+</v>
      </c>
      <c r="R44" s="6" t="str">
        <f>IF(loPep_data!R6&gt;=0.2,"+","")</f>
        <v>+</v>
      </c>
      <c r="S44" s="6" t="str">
        <f>IF(loPep_data!S6&gt;=0.2,"+","")</f>
        <v>+</v>
      </c>
      <c r="T44" s="6" t="str">
        <f>IF(loPep_data!T6&gt;=0.2,"+","")</f>
        <v>+</v>
      </c>
      <c r="U44" s="6" t="str">
        <f>IF(loPep_data!U6&gt;=0.2,"+","")</f>
        <v>+</v>
      </c>
      <c r="V44" s="6" t="str">
        <f>IF(loPep_data!V6&gt;=0.2,"+","")</f>
        <v>+</v>
      </c>
      <c r="W44" s="9" t="str">
        <f>IF(loPep_data!W6&gt;=0.2,"+","")</f>
        <v/>
      </c>
      <c r="X44" s="6" t="str">
        <f>IF(loPep_data!X6&gt;=0.2,"+","")</f>
        <v>+</v>
      </c>
      <c r="Y44" s="6" t="str">
        <f>IF(loPep_data!Y6&gt;=0.2,"+","")</f>
        <v/>
      </c>
      <c r="Z44" s="6" t="str">
        <f>IF(loPep_data!Z6&gt;=0.2,"+","")</f>
        <v/>
      </c>
      <c r="AA44" s="9" t="str">
        <f>IF(loPep_data!AA6&gt;=0.2,"+","")</f>
        <v>+</v>
      </c>
    </row>
    <row r="45" spans="1:27" x14ac:dyDescent="0.25">
      <c r="A45" s="5" t="s">
        <v>5</v>
      </c>
      <c r="B45" s="6" t="str">
        <f>IF(loPep_data!B7&gt;=0.2,"+","")</f>
        <v>+</v>
      </c>
      <c r="C45" s="6" t="str">
        <f>IF(loPep_data!C7&gt;=0.2,"+","")</f>
        <v/>
      </c>
      <c r="D45" s="6" t="str">
        <f>IF(loPep_data!D7&gt;=0.2,"+","")</f>
        <v>+</v>
      </c>
      <c r="E45" s="6" t="str">
        <f>IF(loPep_data!E7&gt;=0.2,"+","")</f>
        <v>+</v>
      </c>
      <c r="F45" s="6" t="str">
        <f>IF(loPep_data!F7&gt;=0.2,"+","")</f>
        <v/>
      </c>
      <c r="G45" s="6" t="str">
        <f>IF(loPep_data!G7&gt;=0.2,"+","")</f>
        <v>+</v>
      </c>
      <c r="H45" s="6" t="str">
        <f>IF(loPep_data!H7&gt;=0.2,"+","")</f>
        <v>+</v>
      </c>
      <c r="I45" s="6" t="str">
        <f>IF(loPep_data!I7&gt;=0.2,"+","")</f>
        <v/>
      </c>
      <c r="J45" s="6" t="str">
        <f>IF(loPep_data!J7&gt;=0.2,"+","")</f>
        <v>+</v>
      </c>
      <c r="K45" s="6" t="str">
        <f>IF(loPep_data!K7&gt;=0.2,"+","")</f>
        <v>+</v>
      </c>
      <c r="L45" s="6" t="str">
        <f>IF(loPep_data!L7&gt;=0.2,"+","")</f>
        <v>+</v>
      </c>
      <c r="M45" s="6" t="str">
        <f>IF(loPep_data!M7&gt;=0.2,"+","")</f>
        <v>+</v>
      </c>
      <c r="O45" s="5" t="s">
        <v>5</v>
      </c>
      <c r="P45" s="6" t="str">
        <f>IF(loPep_data!P7&gt;=0.2,"+","")</f>
        <v>+</v>
      </c>
      <c r="Q45" s="9" t="str">
        <f>IF(loPep_data!Q7&gt;=0.2,"+","")</f>
        <v>+</v>
      </c>
      <c r="R45" s="6" t="str">
        <f>IF(loPep_data!R7&gt;=0.2,"+","")</f>
        <v>+</v>
      </c>
      <c r="S45" s="6" t="str">
        <f>IF(loPep_data!S7&gt;=0.2,"+","")</f>
        <v>+</v>
      </c>
      <c r="T45" s="6" t="str">
        <f>IF(loPep_data!T7&gt;=0.2,"+","")</f>
        <v/>
      </c>
      <c r="U45" s="6" t="str">
        <f>IF(loPep_data!U7&gt;=0.2,"+","")</f>
        <v>+</v>
      </c>
      <c r="V45" s="6" t="str">
        <f>IF(loPep_data!V7&gt;=0.2,"+","")</f>
        <v>+</v>
      </c>
      <c r="W45" s="6" t="str">
        <f>IF(loPep_data!W7&gt;=0.2,"+","")</f>
        <v/>
      </c>
      <c r="X45" s="6" t="str">
        <f>IF(loPep_data!X7&gt;=0.2,"+","")</f>
        <v/>
      </c>
      <c r="Y45" s="6" t="str">
        <f>IF(loPep_data!Y7&gt;=0.2,"+","")</f>
        <v/>
      </c>
      <c r="Z45" s="6" t="str">
        <f>IF(loPep_data!Z7&gt;=0.2,"+","")</f>
        <v/>
      </c>
      <c r="AA45" s="6" t="str">
        <f>IF(loPep_data!AA7&gt;=0.2,"+","")</f>
        <v/>
      </c>
    </row>
    <row r="46" spans="1:27" x14ac:dyDescent="0.25">
      <c r="A46" s="5" t="s">
        <v>6</v>
      </c>
      <c r="B46" s="6" t="str">
        <f>IF(loPep_data!B8&gt;=0.2,"+","")</f>
        <v>+</v>
      </c>
      <c r="C46" s="6" t="str">
        <f>IF(loPep_data!C8&gt;=0.2,"+","")</f>
        <v/>
      </c>
      <c r="D46" s="6" t="str">
        <f>IF(loPep_data!D8&gt;=0.2,"+","")</f>
        <v>+</v>
      </c>
      <c r="E46" s="6" t="str">
        <f>IF(loPep_data!E8&gt;=0.2,"+","")</f>
        <v>+</v>
      </c>
      <c r="F46" s="6" t="str">
        <f>IF(loPep_data!F8&gt;=0.2,"+","")</f>
        <v>+</v>
      </c>
      <c r="G46" s="6" t="str">
        <f>IF(loPep_data!G8&gt;=0.2,"+","")</f>
        <v/>
      </c>
      <c r="H46" s="6" t="str">
        <f>IF(loPep_data!H8&gt;=0.2,"+","")</f>
        <v/>
      </c>
      <c r="I46" s="6" t="str">
        <f>IF(loPep_data!I8&gt;=0.2,"+","")</f>
        <v>+</v>
      </c>
      <c r="J46" s="6" t="str">
        <f>IF(loPep_data!J8&gt;=0.2,"+","")</f>
        <v>+</v>
      </c>
      <c r="K46" s="6" t="str">
        <f>IF(loPep_data!K8&gt;=0.2,"+","")</f>
        <v>+</v>
      </c>
      <c r="L46" s="6" t="str">
        <f>IF(loPep_data!L8&gt;=0.2,"+","")</f>
        <v/>
      </c>
      <c r="M46" s="6" t="str">
        <f>IF(loPep_data!M8&gt;=0.2,"+","")</f>
        <v/>
      </c>
      <c r="O46" s="5" t="s">
        <v>6</v>
      </c>
      <c r="P46" s="6" t="str">
        <f>IF(loPep_data!P8&gt;=0.2,"+","")</f>
        <v>+</v>
      </c>
      <c r="Q46" s="6" t="str">
        <f>IF(loPep_data!Q8&gt;=0.2,"+","")</f>
        <v>+</v>
      </c>
      <c r="R46" s="6" t="str">
        <f>IF(loPep_data!R8&gt;=0.2,"+","")</f>
        <v>+</v>
      </c>
      <c r="S46" s="6" t="str">
        <f>IF(loPep_data!S8&gt;=0.2,"+","")</f>
        <v>+</v>
      </c>
      <c r="T46" s="6" t="str">
        <f>IF(loPep_data!T8&gt;=0.2,"+","")</f>
        <v>+</v>
      </c>
      <c r="U46" s="6" t="str">
        <f>IF(loPep_data!U8&gt;=0.2,"+","")</f>
        <v/>
      </c>
      <c r="V46" s="6" t="str">
        <f>IF(loPep_data!V8&gt;=0.2,"+","")</f>
        <v/>
      </c>
      <c r="W46" s="6" t="str">
        <f>IF(loPep_data!W8&gt;=0.2,"+","")</f>
        <v/>
      </c>
      <c r="X46" s="6" t="str">
        <f>IF(loPep_data!X8&gt;=0.2,"+","")</f>
        <v>+</v>
      </c>
      <c r="Y46" s="6" t="str">
        <f>IF(loPep_data!Y8&gt;=0.2,"+","")</f>
        <v>+</v>
      </c>
      <c r="Z46" s="6" t="str">
        <f>IF(loPep_data!Z8&gt;=0.2,"+","")</f>
        <v>+</v>
      </c>
      <c r="AA46" s="6" t="str">
        <f>IF(loPep_data!AA8&gt;=0.2,"+","")</f>
        <v>+</v>
      </c>
    </row>
    <row r="47" spans="1:27" x14ac:dyDescent="0.25">
      <c r="A47" s="5" t="s">
        <v>7</v>
      </c>
      <c r="B47" s="6" t="str">
        <f>IF(loPep_data!B9&gt;=0.2,"+","")</f>
        <v/>
      </c>
      <c r="C47" s="6" t="str">
        <f>IF(loPep_data!C9&gt;=0.2,"+","")</f>
        <v/>
      </c>
      <c r="D47" s="6" t="str">
        <f>IF(loPep_data!D9&gt;=0.2,"+","")</f>
        <v/>
      </c>
      <c r="E47" s="6" t="str">
        <f>IF(loPep_data!E9&gt;=0.2,"+","")</f>
        <v>+</v>
      </c>
      <c r="F47" s="6" t="str">
        <f>IF(loPep_data!F9&gt;=0.2,"+","")</f>
        <v>+</v>
      </c>
      <c r="G47" s="6" t="str">
        <f>IF(loPep_data!G9&gt;=0.2,"+","")</f>
        <v/>
      </c>
      <c r="H47" s="6" t="str">
        <f>IF(loPep_data!H9&gt;=0.2,"+","")</f>
        <v>+</v>
      </c>
      <c r="I47" s="6" t="str">
        <f>IF(loPep_data!I9&gt;=0.2,"+","")</f>
        <v>+</v>
      </c>
      <c r="J47" s="6" t="str">
        <f>IF(loPep_data!J9&gt;=0.2,"+","")</f>
        <v>+</v>
      </c>
      <c r="K47" s="6" t="str">
        <f>IF(loPep_data!K9&gt;=0.2,"+","")</f>
        <v>+</v>
      </c>
      <c r="L47" s="6" t="str">
        <f>IF(loPep_data!L9&gt;=0.2,"+","")</f>
        <v>+</v>
      </c>
      <c r="M47" s="6" t="str">
        <f>IF(loPep_data!M9&gt;=0.2,"+","")</f>
        <v>+</v>
      </c>
      <c r="O47" s="5" t="s">
        <v>7</v>
      </c>
      <c r="P47" s="6" t="str">
        <f>IF(loPep_data!P9&gt;=0.2,"+","")</f>
        <v>+</v>
      </c>
      <c r="Q47" s="6" t="str">
        <f>IF(loPep_data!Q9&gt;=0.2,"+","")</f>
        <v>+</v>
      </c>
      <c r="R47" s="6" t="str">
        <f>IF(loPep_data!R9&gt;=0.2,"+","")</f>
        <v/>
      </c>
      <c r="S47" s="6" t="str">
        <f>IF(loPep_data!S9&gt;=0.2,"+","")</f>
        <v>+</v>
      </c>
      <c r="T47" s="6" t="str">
        <f>IF(loPep_data!T9&gt;=0.2,"+","")</f>
        <v>+</v>
      </c>
      <c r="U47" s="6" t="str">
        <f>IF(loPep_data!U9&gt;=0.2,"+","")</f>
        <v/>
      </c>
      <c r="V47" s="6" t="str">
        <f>IF(loPep_data!V9&gt;=0.2,"+","")</f>
        <v/>
      </c>
      <c r="W47" s="6" t="str">
        <f>IF(loPep_data!W9&gt;=0.2,"+","")</f>
        <v>+</v>
      </c>
      <c r="X47" s="6" t="str">
        <f>IF(loPep_data!X9&gt;=0.2,"+","")</f>
        <v>+</v>
      </c>
      <c r="Y47" s="6" t="str">
        <f>IF(loPep_data!Y9&gt;=0.2,"+","")</f>
        <v/>
      </c>
      <c r="Z47" s="6" t="str">
        <f>IF(loPep_data!Z9&gt;=0.2,"+","")</f>
        <v>+</v>
      </c>
      <c r="AA47" s="6" t="str">
        <f>IF(loPep_data!AA9&gt;=0.2,"+","")</f>
        <v>+</v>
      </c>
    </row>
    <row r="48" spans="1:27" x14ac:dyDescent="0.25">
      <c r="A48" s="5" t="s">
        <v>8</v>
      </c>
      <c r="B48" s="6" t="str">
        <f>IF(loPep_data!B10&gt;=0.2,"+","")</f>
        <v>+</v>
      </c>
      <c r="C48" s="6" t="str">
        <f>IF(loPep_data!C10&gt;=0.2,"+","")</f>
        <v/>
      </c>
      <c r="D48" s="6" t="str">
        <f>IF(loPep_data!D10&gt;=0.2,"+","")</f>
        <v>+</v>
      </c>
      <c r="E48" s="6" t="str">
        <f>IF(loPep_data!E10&gt;=0.2,"+","")</f>
        <v>+</v>
      </c>
      <c r="F48" s="6" t="str">
        <f>IF(loPep_data!F10&gt;=0.2,"+","")</f>
        <v>+</v>
      </c>
      <c r="G48" s="6" t="str">
        <f>IF(loPep_data!G10&gt;=0.2,"+","")</f>
        <v>+</v>
      </c>
      <c r="H48" s="6" t="str">
        <f>IF(loPep_data!H10&gt;=0.2,"+","")</f>
        <v>+</v>
      </c>
      <c r="I48" s="6" t="str">
        <f>IF(loPep_data!I10&gt;=0.2,"+","")</f>
        <v>+</v>
      </c>
      <c r="J48" s="6" t="str">
        <f>IF(loPep_data!J10&gt;=0.2,"+","")</f>
        <v/>
      </c>
      <c r="K48" s="6" t="str">
        <f>IF(loPep_data!K10&gt;=0.2,"+","")</f>
        <v>+</v>
      </c>
      <c r="L48" s="6" t="str">
        <f>IF(loPep_data!L10&gt;=0.2,"+","")</f>
        <v>+</v>
      </c>
      <c r="M48" s="6" t="str">
        <f>IF(loPep_data!M10&gt;=0.2,"+","")</f>
        <v>+</v>
      </c>
      <c r="O48" s="5" t="s">
        <v>8</v>
      </c>
      <c r="P48" s="6" t="str">
        <f>IF(loPep_data!P10&gt;=0.2,"+","")</f>
        <v/>
      </c>
      <c r="Q48" s="6" t="str">
        <f>IF(loPep_data!Q10&gt;=0.2,"+","")</f>
        <v>+</v>
      </c>
      <c r="R48" s="6" t="str">
        <f>IF(loPep_data!R10&gt;=0.2,"+","")</f>
        <v>+</v>
      </c>
      <c r="S48" s="6" t="str">
        <f>IF(loPep_data!S10&gt;=0.2,"+","")</f>
        <v>+</v>
      </c>
      <c r="T48" s="6" t="str">
        <f>IF(loPep_data!T10&gt;=0.2,"+","")</f>
        <v>+</v>
      </c>
      <c r="U48" s="6" t="str">
        <f>IF(loPep_data!U10&gt;=0.2,"+","")</f>
        <v>+</v>
      </c>
      <c r="V48" s="6" t="str">
        <f>IF(loPep_data!V10&gt;=0.2,"+","")</f>
        <v/>
      </c>
      <c r="W48" s="6" t="str">
        <f>IF(loPep_data!W10&gt;=0.2,"+","")</f>
        <v/>
      </c>
      <c r="X48" s="6" t="str">
        <f>IF(loPep_data!X10&gt;=0.2,"+","")</f>
        <v/>
      </c>
      <c r="Y48" s="6" t="str">
        <f>IF(loPep_data!Y10&gt;=0.2,"+","")</f>
        <v/>
      </c>
      <c r="Z48" s="6" t="str">
        <f>IF(loPep_data!Z10&gt;=0.2,"+","")</f>
        <v>+</v>
      </c>
      <c r="AA48" s="6" t="str">
        <f>IF(loPep_data!AA10&gt;=0.2,"+","")</f>
        <v>+</v>
      </c>
    </row>
    <row r="49" spans="1:27" x14ac:dyDescent="0.25">
      <c r="A49" s="5" t="s">
        <v>9</v>
      </c>
      <c r="B49" s="6" t="str">
        <f>IF(loPep_data!B11&gt;=0.2,"+","")</f>
        <v/>
      </c>
      <c r="C49" s="6" t="str">
        <f>IF(loPep_data!C11&gt;=0.2,"+","")</f>
        <v>+</v>
      </c>
      <c r="D49" s="6" t="str">
        <f>IF(loPep_data!D11&gt;=0.2,"+","")</f>
        <v>+</v>
      </c>
      <c r="E49" s="6" t="str">
        <f>IF(loPep_data!E11&gt;=0.2,"+","")</f>
        <v/>
      </c>
      <c r="F49" s="6" t="str">
        <f>IF(loPep_data!F11&gt;=0.2,"+","")</f>
        <v>+</v>
      </c>
      <c r="G49" s="6" t="str">
        <f>IF(loPep_data!G11&gt;=0.2,"+","")</f>
        <v>+</v>
      </c>
      <c r="H49" s="6" t="str">
        <f>IF(loPep_data!H11&gt;=0.2,"+","")</f>
        <v>+</v>
      </c>
      <c r="I49" s="6" t="str">
        <f>IF(loPep_data!I11&gt;=0.2,"+","")</f>
        <v>+</v>
      </c>
      <c r="J49" s="6" t="str">
        <f>IF(loPep_data!J11&gt;=0.2,"+","")</f>
        <v>+</v>
      </c>
      <c r="K49" s="6" t="str">
        <f>IF(loPep_data!K11&gt;=0.2,"+","")</f>
        <v>+</v>
      </c>
      <c r="L49" s="6" t="str">
        <f>IF(loPep_data!L11&gt;=0.2,"+","")</f>
        <v>+</v>
      </c>
      <c r="M49" s="6" t="str">
        <f>IF(loPep_data!M11&gt;=0.2,"+","")</f>
        <v>+</v>
      </c>
      <c r="O49" s="5" t="s">
        <v>9</v>
      </c>
      <c r="P49" s="6" t="str">
        <f>IF(loPep_data!P11&gt;=0.2,"+","")</f>
        <v>+</v>
      </c>
      <c r="Q49" s="6" t="str">
        <f>IF(loPep_data!Q11&gt;=0.2,"+","")</f>
        <v>+</v>
      </c>
      <c r="R49" s="6" t="str">
        <f>IF(loPep_data!R11&gt;=0.2,"+","")</f>
        <v>+</v>
      </c>
      <c r="S49" s="6" t="str">
        <f>IF(loPep_data!S11&gt;=0.2,"+","")</f>
        <v>+</v>
      </c>
      <c r="T49" s="6" t="str">
        <f>IF(loPep_data!T11&gt;=0.2,"+","")</f>
        <v>+</v>
      </c>
      <c r="U49" s="9" t="str">
        <f>IF(loPep_data!U11&gt;=0.2,"+","")</f>
        <v>+</v>
      </c>
      <c r="V49" s="6" t="str">
        <f>IF(loPep_data!V11&gt;=0.2,"+","")</f>
        <v>+</v>
      </c>
      <c r="W49" s="6" t="str">
        <f>IF(loPep_data!W11&gt;=0.2,"+","")</f>
        <v>+</v>
      </c>
      <c r="X49" s="6" t="str">
        <f>IF(loPep_data!X11&gt;=0.2,"+","")</f>
        <v/>
      </c>
      <c r="Y49" s="6" t="str">
        <f>IF(loPep_data!Y11&gt;=0.2,"+","")</f>
        <v/>
      </c>
      <c r="Z49" s="6" t="str">
        <f>IF(loPep_data!Z11&gt;=0.2,"+","")</f>
        <v/>
      </c>
      <c r="AA49" s="6" t="str">
        <f>IF(loPep_data!AA11&gt;=0.2,"+","")</f>
        <v/>
      </c>
    </row>
    <row r="51" spans="1:27" x14ac:dyDescent="0.25">
      <c r="A51" t="s">
        <v>19</v>
      </c>
      <c r="B51">
        <f>COUNTIF(B42:M49,"+")</f>
        <v>76</v>
      </c>
      <c r="O51" t="s">
        <v>19</v>
      </c>
      <c r="P51">
        <f>COUNTIF(P42:AA49,"+")</f>
        <v>59</v>
      </c>
    </row>
    <row r="54" spans="1:27" ht="20.25" thickBot="1" x14ac:dyDescent="0.35">
      <c r="A54" s="2" t="s">
        <v>20</v>
      </c>
    </row>
    <row r="55" spans="1:27" ht="15.75" thickTop="1" x14ac:dyDescent="0.25"/>
    <row r="56" spans="1:27" ht="18" thickBot="1" x14ac:dyDescent="0.35">
      <c r="A56" s="3" t="s">
        <v>1</v>
      </c>
      <c r="O56" s="3" t="s">
        <v>16</v>
      </c>
    </row>
    <row r="57" spans="1:27" ht="15.75" thickTop="1" x14ac:dyDescent="0.25"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P57" s="4">
        <v>1</v>
      </c>
      <c r="Q57" s="4">
        <v>2</v>
      </c>
      <c r="R57" s="4">
        <v>3</v>
      </c>
      <c r="S57" s="4">
        <v>4</v>
      </c>
      <c r="T57" s="4">
        <v>5</v>
      </c>
      <c r="U57" s="4">
        <v>6</v>
      </c>
      <c r="V57" s="4">
        <v>7</v>
      </c>
      <c r="W57" s="4">
        <v>8</v>
      </c>
      <c r="X57" s="4">
        <v>9</v>
      </c>
      <c r="Y57" s="4">
        <v>10</v>
      </c>
      <c r="Z57" s="4">
        <v>11</v>
      </c>
      <c r="AA57" s="4">
        <v>12</v>
      </c>
    </row>
    <row r="58" spans="1:27" x14ac:dyDescent="0.25">
      <c r="A58" s="5" t="s">
        <v>2</v>
      </c>
      <c r="B58" s="6" t="str">
        <f>IF(B42="+",B42,IF(B10="x",B10,B26))</f>
        <v>+</v>
      </c>
      <c r="C58" s="6" t="str">
        <f t="shared" ref="C58:M58" si="0">IF(C42="+",C42,IF(C10="x",C10,C26))</f>
        <v>+</v>
      </c>
      <c r="D58" s="6" t="str">
        <f t="shared" si="0"/>
        <v>+</v>
      </c>
      <c r="E58" s="6" t="str">
        <f t="shared" si="0"/>
        <v>+</v>
      </c>
      <c r="F58" s="6" t="str">
        <f t="shared" si="0"/>
        <v>+</v>
      </c>
      <c r="G58" s="6" t="str">
        <f t="shared" si="0"/>
        <v>+</v>
      </c>
      <c r="H58" s="6" t="str">
        <f t="shared" si="0"/>
        <v>x</v>
      </c>
      <c r="I58" s="6" t="str">
        <f t="shared" si="0"/>
        <v>+</v>
      </c>
      <c r="J58" s="6" t="str">
        <f t="shared" si="0"/>
        <v>+</v>
      </c>
      <c r="K58" s="6" t="str">
        <f t="shared" si="0"/>
        <v>+</v>
      </c>
      <c r="L58" s="6" t="str">
        <f t="shared" si="0"/>
        <v>o</v>
      </c>
      <c r="M58" s="6" t="str">
        <f t="shared" si="0"/>
        <v>+</v>
      </c>
      <c r="O58" s="5" t="s">
        <v>2</v>
      </c>
      <c r="P58" s="9" t="str">
        <f>IF(P42="+",P42,IF(P10="x",P10,P26))</f>
        <v>x</v>
      </c>
      <c r="Q58" s="9" t="str">
        <f t="shared" ref="Q58:AA58" si="1">IF(Q42="+",Q42,IF(Q10="x",Q10,Q26))</f>
        <v>x</v>
      </c>
      <c r="R58" s="9" t="str">
        <f t="shared" si="1"/>
        <v>x</v>
      </c>
      <c r="S58" s="6" t="str">
        <f t="shared" si="1"/>
        <v>+</v>
      </c>
      <c r="T58" s="9" t="str">
        <f t="shared" si="1"/>
        <v>x</v>
      </c>
      <c r="U58" s="6" t="str">
        <f t="shared" si="1"/>
        <v>+</v>
      </c>
      <c r="V58" s="6" t="str">
        <f t="shared" si="1"/>
        <v>o</v>
      </c>
      <c r="W58" s="6" t="str">
        <f t="shared" si="1"/>
        <v>+</v>
      </c>
      <c r="X58" s="6" t="str">
        <f t="shared" si="1"/>
        <v>+</v>
      </c>
      <c r="Y58" s="6" t="str">
        <f t="shared" si="1"/>
        <v>+</v>
      </c>
      <c r="Z58" s="6" t="str">
        <f t="shared" si="1"/>
        <v>+</v>
      </c>
      <c r="AA58" s="9" t="str">
        <f t="shared" si="1"/>
        <v>o</v>
      </c>
    </row>
    <row r="59" spans="1:27" x14ac:dyDescent="0.25">
      <c r="A59" s="5" t="s">
        <v>3</v>
      </c>
      <c r="B59" s="6" t="str">
        <f t="shared" ref="B59:M65" si="2">IF(B43="+",B43,IF(B11="x",B11,B27))</f>
        <v>+</v>
      </c>
      <c r="C59" s="6" t="str">
        <f t="shared" si="2"/>
        <v>+</v>
      </c>
      <c r="D59" s="6" t="str">
        <f t="shared" si="2"/>
        <v>+</v>
      </c>
      <c r="E59" s="6" t="str">
        <f t="shared" si="2"/>
        <v>+</v>
      </c>
      <c r="F59" s="6" t="str">
        <f t="shared" si="2"/>
        <v>+</v>
      </c>
      <c r="G59" s="6" t="str">
        <f t="shared" si="2"/>
        <v>+</v>
      </c>
      <c r="H59" s="6" t="str">
        <f t="shared" si="2"/>
        <v>+</v>
      </c>
      <c r="I59" s="6" t="str">
        <f t="shared" si="2"/>
        <v>+</v>
      </c>
      <c r="J59" s="6" t="str">
        <f t="shared" si="2"/>
        <v>+</v>
      </c>
      <c r="K59" s="6" t="str">
        <f t="shared" si="2"/>
        <v>+</v>
      </c>
      <c r="L59" s="6" t="str">
        <f t="shared" si="2"/>
        <v>+</v>
      </c>
      <c r="M59" s="6" t="str">
        <f t="shared" si="2"/>
        <v>+</v>
      </c>
      <c r="O59" s="5" t="s">
        <v>3</v>
      </c>
      <c r="P59" s="6" t="str">
        <f t="shared" ref="P59:AA59" si="3">IF(P43="+",P43,IF(P11="x",P11,P27))</f>
        <v>+</v>
      </c>
      <c r="Q59" s="9" t="str">
        <f t="shared" si="3"/>
        <v>x</v>
      </c>
      <c r="R59" s="6" t="str">
        <f t="shared" si="3"/>
        <v>+</v>
      </c>
      <c r="S59" s="6" t="str">
        <f t="shared" si="3"/>
        <v>+</v>
      </c>
      <c r="T59" s="6" t="str">
        <f t="shared" si="3"/>
        <v>+</v>
      </c>
      <c r="U59" s="6" t="str">
        <f t="shared" si="3"/>
        <v>+</v>
      </c>
      <c r="V59" s="6" t="str">
        <f t="shared" si="3"/>
        <v>+</v>
      </c>
      <c r="W59" s="9" t="str">
        <f t="shared" si="3"/>
        <v>x</v>
      </c>
      <c r="X59" s="9" t="str">
        <f t="shared" si="3"/>
        <v>x</v>
      </c>
      <c r="Y59" s="9" t="str">
        <f t="shared" si="3"/>
        <v>x</v>
      </c>
      <c r="Z59" s="9" t="str">
        <f t="shared" si="3"/>
        <v>x</v>
      </c>
      <c r="AA59" s="9" t="str">
        <f t="shared" si="3"/>
        <v>x</v>
      </c>
    </row>
    <row r="60" spans="1:27" x14ac:dyDescent="0.25">
      <c r="A60" s="5" t="s">
        <v>4</v>
      </c>
      <c r="B60" s="6" t="str">
        <f t="shared" si="2"/>
        <v>x</v>
      </c>
      <c r="C60" s="6" t="str">
        <f t="shared" si="2"/>
        <v>x</v>
      </c>
      <c r="D60" s="6" t="str">
        <f t="shared" si="2"/>
        <v>+</v>
      </c>
      <c r="E60" s="6" t="str">
        <f t="shared" si="2"/>
        <v>+</v>
      </c>
      <c r="F60" s="6" t="str">
        <f t="shared" si="2"/>
        <v>+</v>
      </c>
      <c r="G60" s="6" t="str">
        <f t="shared" si="2"/>
        <v>+</v>
      </c>
      <c r="H60" s="6" t="str">
        <f t="shared" si="2"/>
        <v>+</v>
      </c>
      <c r="I60" s="6" t="str">
        <f t="shared" si="2"/>
        <v>+</v>
      </c>
      <c r="J60" s="6" t="str">
        <f t="shared" si="2"/>
        <v>+</v>
      </c>
      <c r="K60" s="6" t="str">
        <f t="shared" si="2"/>
        <v>+</v>
      </c>
      <c r="L60" s="6" t="str">
        <f t="shared" si="2"/>
        <v>+</v>
      </c>
      <c r="M60" s="6" t="str">
        <f t="shared" si="2"/>
        <v>+</v>
      </c>
      <c r="O60" s="5" t="s">
        <v>4</v>
      </c>
      <c r="P60" s="6" t="str">
        <f t="shared" ref="P60:AA60" si="4">IF(P44="+",P44,IF(P12="x",P12,P28))</f>
        <v>+</v>
      </c>
      <c r="Q60" s="6" t="str">
        <f t="shared" si="4"/>
        <v>+</v>
      </c>
      <c r="R60" s="6" t="str">
        <f t="shared" si="4"/>
        <v>+</v>
      </c>
      <c r="S60" s="6" t="str">
        <f t="shared" si="4"/>
        <v>+</v>
      </c>
      <c r="T60" s="9" t="str">
        <f t="shared" si="4"/>
        <v>+</v>
      </c>
      <c r="U60" s="6" t="str">
        <f t="shared" si="4"/>
        <v>+</v>
      </c>
      <c r="V60" s="6" t="str">
        <f t="shared" si="4"/>
        <v>+</v>
      </c>
      <c r="W60" s="9" t="str">
        <f t="shared" si="4"/>
        <v>x</v>
      </c>
      <c r="X60" s="6" t="str">
        <f t="shared" si="4"/>
        <v>+</v>
      </c>
      <c r="Y60" s="9" t="str">
        <f t="shared" si="4"/>
        <v>x</v>
      </c>
      <c r="Z60" s="9" t="str">
        <f t="shared" si="4"/>
        <v>x</v>
      </c>
      <c r="AA60" s="9" t="str">
        <f t="shared" si="4"/>
        <v>+</v>
      </c>
    </row>
    <row r="61" spans="1:27" x14ac:dyDescent="0.25">
      <c r="A61" s="5" t="s">
        <v>5</v>
      </c>
      <c r="B61" s="6" t="str">
        <f t="shared" si="2"/>
        <v>+</v>
      </c>
      <c r="C61" s="6" t="str">
        <f t="shared" si="2"/>
        <v>x</v>
      </c>
      <c r="D61" s="6" t="str">
        <f t="shared" si="2"/>
        <v>+</v>
      </c>
      <c r="E61" s="6" t="str">
        <f t="shared" si="2"/>
        <v>+</v>
      </c>
      <c r="F61" s="6" t="str">
        <f t="shared" si="2"/>
        <v>x</v>
      </c>
      <c r="G61" s="6" t="str">
        <f t="shared" si="2"/>
        <v>+</v>
      </c>
      <c r="H61" s="6" t="str">
        <f t="shared" si="2"/>
        <v>+</v>
      </c>
      <c r="I61" s="6" t="str">
        <f t="shared" si="2"/>
        <v>x</v>
      </c>
      <c r="J61" s="6" t="str">
        <f t="shared" si="2"/>
        <v>+</v>
      </c>
      <c r="K61" s="6" t="str">
        <f t="shared" si="2"/>
        <v>+</v>
      </c>
      <c r="L61" s="6" t="str">
        <f t="shared" si="2"/>
        <v>+</v>
      </c>
      <c r="M61" s="6" t="str">
        <f t="shared" si="2"/>
        <v>+</v>
      </c>
      <c r="O61" s="5" t="s">
        <v>5</v>
      </c>
      <c r="P61" s="6" t="str">
        <f t="shared" ref="P61:AA61" si="5">IF(P45="+",P45,IF(P13="x",P13,P29))</f>
        <v>+</v>
      </c>
      <c r="Q61" s="9" t="str">
        <f t="shared" si="5"/>
        <v>+</v>
      </c>
      <c r="R61" s="6" t="str">
        <f t="shared" si="5"/>
        <v>+</v>
      </c>
      <c r="S61" s="6" t="str">
        <f t="shared" si="5"/>
        <v>+</v>
      </c>
      <c r="T61" s="9" t="str">
        <f t="shared" si="5"/>
        <v>x</v>
      </c>
      <c r="U61" s="6" t="str">
        <f t="shared" si="5"/>
        <v>+</v>
      </c>
      <c r="V61" s="6" t="str">
        <f t="shared" si="5"/>
        <v>+</v>
      </c>
      <c r="W61" s="9" t="str">
        <f t="shared" si="5"/>
        <v>x</v>
      </c>
      <c r="X61" s="9" t="str">
        <f t="shared" si="5"/>
        <v>x</v>
      </c>
      <c r="Y61" s="6" t="str">
        <f t="shared" si="5"/>
        <v>x</v>
      </c>
      <c r="Z61" s="9" t="str">
        <f t="shared" si="5"/>
        <v>x</v>
      </c>
      <c r="AA61" s="9" t="str">
        <f t="shared" si="5"/>
        <v>x</v>
      </c>
    </row>
    <row r="62" spans="1:27" x14ac:dyDescent="0.25">
      <c r="A62" s="5" t="s">
        <v>6</v>
      </c>
      <c r="B62" s="6" t="str">
        <f t="shared" si="2"/>
        <v>+</v>
      </c>
      <c r="C62" s="6" t="str">
        <f t="shared" si="2"/>
        <v>x</v>
      </c>
      <c r="D62" s="6" t="str">
        <f t="shared" si="2"/>
        <v>+</v>
      </c>
      <c r="E62" s="6" t="str">
        <f t="shared" si="2"/>
        <v>+</v>
      </c>
      <c r="F62" s="6" t="str">
        <f t="shared" si="2"/>
        <v>+</v>
      </c>
      <c r="G62" s="6" t="str">
        <f t="shared" si="2"/>
        <v>x</v>
      </c>
      <c r="H62" s="6" t="str">
        <f t="shared" si="2"/>
        <v>x</v>
      </c>
      <c r="I62" s="6" t="str">
        <f t="shared" si="2"/>
        <v>+</v>
      </c>
      <c r="J62" s="6" t="str">
        <f t="shared" si="2"/>
        <v>+</v>
      </c>
      <c r="K62" s="6" t="str">
        <f t="shared" si="2"/>
        <v>+</v>
      </c>
      <c r="L62" s="6" t="str">
        <f t="shared" si="2"/>
        <v>x</v>
      </c>
      <c r="M62" s="6" t="str">
        <f t="shared" si="2"/>
        <v>x</v>
      </c>
      <c r="O62" s="5" t="s">
        <v>6</v>
      </c>
      <c r="P62" s="6" t="str">
        <f t="shared" ref="P62:AA62" si="6">IF(P46="+",P46,IF(P14="x",P14,P30))</f>
        <v>+</v>
      </c>
      <c r="Q62" s="6" t="str">
        <f t="shared" si="6"/>
        <v>+</v>
      </c>
      <c r="R62" s="6" t="str">
        <f t="shared" si="6"/>
        <v>+</v>
      </c>
      <c r="S62" s="6" t="str">
        <f t="shared" si="6"/>
        <v>+</v>
      </c>
      <c r="T62" s="6" t="str">
        <f t="shared" si="6"/>
        <v>+</v>
      </c>
      <c r="U62" s="6" t="str">
        <f t="shared" si="6"/>
        <v>x</v>
      </c>
      <c r="V62" s="9" t="str">
        <f t="shared" si="6"/>
        <v>x</v>
      </c>
      <c r="W62" s="9" t="str">
        <f t="shared" si="6"/>
        <v>x</v>
      </c>
      <c r="X62" s="6" t="str">
        <f t="shared" si="6"/>
        <v>+</v>
      </c>
      <c r="Y62" s="6" t="str">
        <f t="shared" si="6"/>
        <v>+</v>
      </c>
      <c r="Z62" s="6" t="str">
        <f t="shared" si="6"/>
        <v>+</v>
      </c>
      <c r="AA62" s="6" t="str">
        <f t="shared" si="6"/>
        <v>+</v>
      </c>
    </row>
    <row r="63" spans="1:27" x14ac:dyDescent="0.25">
      <c r="A63" s="5" t="s">
        <v>7</v>
      </c>
      <c r="B63" s="6" t="str">
        <f t="shared" si="2"/>
        <v>o</v>
      </c>
      <c r="C63" s="6" t="str">
        <f t="shared" si="2"/>
        <v>x</v>
      </c>
      <c r="D63" s="6" t="str">
        <f t="shared" si="2"/>
        <v>o</v>
      </c>
      <c r="E63" s="6" t="str">
        <f t="shared" si="2"/>
        <v>+</v>
      </c>
      <c r="F63" s="6" t="str">
        <f t="shared" si="2"/>
        <v>+</v>
      </c>
      <c r="G63" s="6" t="str">
        <f t="shared" si="2"/>
        <v>x</v>
      </c>
      <c r="H63" s="6" t="str">
        <f t="shared" si="2"/>
        <v>+</v>
      </c>
      <c r="I63" s="6" t="str">
        <f t="shared" si="2"/>
        <v>+</v>
      </c>
      <c r="J63" s="6" t="str">
        <f t="shared" si="2"/>
        <v>+</v>
      </c>
      <c r="K63" s="6" t="str">
        <f t="shared" si="2"/>
        <v>+</v>
      </c>
      <c r="L63" s="6" t="str">
        <f t="shared" si="2"/>
        <v>+</v>
      </c>
      <c r="M63" s="6" t="str">
        <f t="shared" si="2"/>
        <v>+</v>
      </c>
      <c r="O63" s="5" t="s">
        <v>7</v>
      </c>
      <c r="P63" s="6" t="str">
        <f t="shared" ref="P63:AA63" si="7">IF(P47="+",P47,IF(P15="x",P15,P31))</f>
        <v>+</v>
      </c>
      <c r="Q63" s="6" t="str">
        <f t="shared" si="7"/>
        <v>+</v>
      </c>
      <c r="R63" s="9" t="str">
        <f t="shared" si="7"/>
        <v>x</v>
      </c>
      <c r="S63" s="6" t="str">
        <f t="shared" si="7"/>
        <v>+</v>
      </c>
      <c r="T63" s="6" t="str">
        <f t="shared" si="7"/>
        <v>+</v>
      </c>
      <c r="U63" s="9" t="str">
        <f t="shared" si="7"/>
        <v>o</v>
      </c>
      <c r="V63" s="9" t="str">
        <f t="shared" si="7"/>
        <v>x</v>
      </c>
      <c r="W63" s="6" t="str">
        <f t="shared" si="7"/>
        <v>+</v>
      </c>
      <c r="X63" s="6" t="str">
        <f t="shared" si="7"/>
        <v>+</v>
      </c>
      <c r="Y63" s="6" t="str">
        <f t="shared" si="7"/>
        <v>x</v>
      </c>
      <c r="Z63" s="6" t="str">
        <f t="shared" si="7"/>
        <v>+</v>
      </c>
      <c r="AA63" s="6" t="str">
        <f t="shared" si="7"/>
        <v>+</v>
      </c>
    </row>
    <row r="64" spans="1:27" x14ac:dyDescent="0.25">
      <c r="A64" s="5" t="s">
        <v>8</v>
      </c>
      <c r="B64" s="6" t="str">
        <f t="shared" si="2"/>
        <v>+</v>
      </c>
      <c r="C64" s="6" t="str">
        <f t="shared" si="2"/>
        <v>x</v>
      </c>
      <c r="D64" s="6" t="str">
        <f t="shared" si="2"/>
        <v>+</v>
      </c>
      <c r="E64" s="6" t="str">
        <f t="shared" si="2"/>
        <v>+</v>
      </c>
      <c r="F64" s="6" t="str">
        <f t="shared" si="2"/>
        <v>+</v>
      </c>
      <c r="G64" s="6" t="str">
        <f t="shared" si="2"/>
        <v>+</v>
      </c>
      <c r="H64" s="6" t="str">
        <f t="shared" si="2"/>
        <v>+</v>
      </c>
      <c r="I64" s="6" t="str">
        <f t="shared" si="2"/>
        <v>+</v>
      </c>
      <c r="J64" s="6" t="str">
        <f t="shared" si="2"/>
        <v>x</v>
      </c>
      <c r="K64" s="6" t="str">
        <f t="shared" si="2"/>
        <v>+</v>
      </c>
      <c r="L64" s="6" t="str">
        <f t="shared" si="2"/>
        <v>+</v>
      </c>
      <c r="M64" s="6" t="str">
        <f t="shared" si="2"/>
        <v>+</v>
      </c>
      <c r="O64" s="5" t="s">
        <v>8</v>
      </c>
      <c r="P64" s="9" t="str">
        <f t="shared" ref="P64:AA64" si="8">IF(P48="+",P48,IF(P16="x",P16,P32))</f>
        <v>x</v>
      </c>
      <c r="Q64" s="6" t="str">
        <f t="shared" si="8"/>
        <v>+</v>
      </c>
      <c r="R64" s="6" t="str">
        <f t="shared" si="8"/>
        <v>+</v>
      </c>
      <c r="S64" s="6" t="str">
        <f t="shared" si="8"/>
        <v>+</v>
      </c>
      <c r="T64" s="6" t="str">
        <f t="shared" si="8"/>
        <v>+</v>
      </c>
      <c r="U64" s="6" t="str">
        <f t="shared" si="8"/>
        <v>+</v>
      </c>
      <c r="V64" s="9" t="str">
        <f t="shared" si="8"/>
        <v>x</v>
      </c>
      <c r="W64" s="6" t="str">
        <f t="shared" si="8"/>
        <v>o</v>
      </c>
      <c r="X64" s="9" t="str">
        <f t="shared" si="8"/>
        <v>x</v>
      </c>
      <c r="Y64" s="9" t="str">
        <f t="shared" si="8"/>
        <v>x</v>
      </c>
      <c r="Z64" s="6" t="str">
        <f t="shared" si="8"/>
        <v>+</v>
      </c>
      <c r="AA64" s="6" t="str">
        <f t="shared" si="8"/>
        <v>+</v>
      </c>
    </row>
    <row r="65" spans="1:27" x14ac:dyDescent="0.25">
      <c r="A65" s="5" t="s">
        <v>9</v>
      </c>
      <c r="B65" s="6" t="str">
        <f t="shared" si="2"/>
        <v>x</v>
      </c>
      <c r="C65" s="6" t="str">
        <f t="shared" si="2"/>
        <v>+</v>
      </c>
      <c r="D65" s="6" t="str">
        <f t="shared" si="2"/>
        <v>+</v>
      </c>
      <c r="E65" s="6" t="str">
        <f t="shared" si="2"/>
        <v>x</v>
      </c>
      <c r="F65" s="6" t="str">
        <f t="shared" si="2"/>
        <v>+</v>
      </c>
      <c r="G65" s="6" t="str">
        <f t="shared" si="2"/>
        <v>+</v>
      </c>
      <c r="H65" s="6" t="str">
        <f t="shared" si="2"/>
        <v>+</v>
      </c>
      <c r="I65" s="6" t="str">
        <f t="shared" si="2"/>
        <v>+</v>
      </c>
      <c r="J65" s="6" t="str">
        <f t="shared" si="2"/>
        <v>+</v>
      </c>
      <c r="K65" s="6" t="str">
        <f t="shared" si="2"/>
        <v>+</v>
      </c>
      <c r="L65" s="6" t="str">
        <f t="shared" si="2"/>
        <v>+</v>
      </c>
      <c r="M65" s="6" t="str">
        <f t="shared" si="2"/>
        <v>+</v>
      </c>
      <c r="O65" s="5" t="s">
        <v>9</v>
      </c>
      <c r="P65" s="6" t="str">
        <f t="shared" ref="P65:AA65" si="9">IF(P49="+",P49,IF(P17="x",P17,P33))</f>
        <v>+</v>
      </c>
      <c r="Q65" s="6" t="str">
        <f t="shared" si="9"/>
        <v>+</v>
      </c>
      <c r="R65" s="6" t="str">
        <f t="shared" si="9"/>
        <v>+</v>
      </c>
      <c r="S65" s="6" t="str">
        <f t="shared" si="9"/>
        <v>+</v>
      </c>
      <c r="T65" s="6" t="str">
        <f t="shared" si="9"/>
        <v>+</v>
      </c>
      <c r="U65" s="9" t="str">
        <f t="shared" si="9"/>
        <v>+</v>
      </c>
      <c r="V65" s="6" t="str">
        <f t="shared" si="9"/>
        <v>+</v>
      </c>
      <c r="W65" s="6" t="str">
        <f t="shared" si="9"/>
        <v>+</v>
      </c>
      <c r="X65" s="6" t="str">
        <f t="shared" si="9"/>
        <v>o</v>
      </c>
      <c r="Y65" s="9" t="str">
        <f t="shared" si="9"/>
        <v>x</v>
      </c>
      <c r="Z65" s="9" t="str">
        <f t="shared" si="9"/>
        <v>x</v>
      </c>
      <c r="AA65" s="9" t="str">
        <f t="shared" si="9"/>
        <v>x</v>
      </c>
    </row>
    <row r="67" spans="1:27" x14ac:dyDescent="0.25">
      <c r="A67" t="s">
        <v>21</v>
      </c>
      <c r="B67">
        <f>COUNTIF(B58:M65,"x")</f>
        <v>17</v>
      </c>
      <c r="C67" s="10">
        <f>B67/B$70</f>
        <v>0.17708333333333334</v>
      </c>
      <c r="O67" t="s">
        <v>21</v>
      </c>
      <c r="P67">
        <f>COUNTIF(P58:AA65,"x")</f>
        <v>32</v>
      </c>
      <c r="Q67" s="10">
        <f>P67/P$70</f>
        <v>0.33333333333333331</v>
      </c>
    </row>
    <row r="68" spans="1:27" x14ac:dyDescent="0.25">
      <c r="A68" t="s">
        <v>22</v>
      </c>
      <c r="B68">
        <f>COUNTIF(B58:M65,"o")</f>
        <v>3</v>
      </c>
      <c r="C68" s="10">
        <f t="shared" ref="C68:C69" si="10">B68/B$70</f>
        <v>3.125E-2</v>
      </c>
      <c r="O68" t="s">
        <v>22</v>
      </c>
      <c r="P68">
        <f>COUNTIF(P58:AA65,"o")</f>
        <v>5</v>
      </c>
      <c r="Q68" s="10">
        <f t="shared" ref="Q68:Q69" si="11">P68/P$70</f>
        <v>5.2083333333333336E-2</v>
      </c>
    </row>
    <row r="69" spans="1:27" x14ac:dyDescent="0.25">
      <c r="A69" t="s">
        <v>24</v>
      </c>
      <c r="B69">
        <f>COUNTIF(B58:M65,"+")</f>
        <v>76</v>
      </c>
      <c r="C69" s="10">
        <f t="shared" si="10"/>
        <v>0.79166666666666663</v>
      </c>
      <c r="O69" t="s">
        <v>24</v>
      </c>
      <c r="P69">
        <f>COUNTIF(P58:AA65,"+")</f>
        <v>59</v>
      </c>
      <c r="Q69" s="10">
        <f t="shared" si="11"/>
        <v>0.61458333333333337</v>
      </c>
    </row>
    <row r="70" spans="1:27" x14ac:dyDescent="0.25">
      <c r="A70" t="s">
        <v>23</v>
      </c>
      <c r="B70">
        <f>SUM(B67:B69)</f>
        <v>96</v>
      </c>
      <c r="C70" s="11">
        <f>SUM(C67:C69)</f>
        <v>1</v>
      </c>
      <c r="O70" t="s">
        <v>23</v>
      </c>
      <c r="P70">
        <f>SUM(P67:P69)</f>
        <v>96</v>
      </c>
      <c r="Q70" s="11">
        <f>SUM(Q67:Q69)</f>
        <v>1</v>
      </c>
    </row>
    <row r="72" spans="1:27" ht="20.25" thickBot="1" x14ac:dyDescent="0.35">
      <c r="A72" s="2" t="s">
        <v>25</v>
      </c>
    </row>
    <row r="73" spans="1:27" ht="15.75" thickTop="1" x14ac:dyDescent="0.25"/>
    <row r="74" spans="1:27" x14ac:dyDescent="0.25">
      <c r="A74" t="s">
        <v>61</v>
      </c>
    </row>
    <row r="75" spans="1:27" x14ac:dyDescent="0.25">
      <c r="A75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1C8AA"/>
  </sheetPr>
  <dimension ref="A1:AE36"/>
  <sheetViews>
    <sheetView topLeftCell="A5" workbookViewId="0">
      <selection activeCell="A36" sqref="A36"/>
    </sheetView>
  </sheetViews>
  <sheetFormatPr baseColWidth="10" defaultColWidth="9.140625" defaultRowHeight="15" x14ac:dyDescent="0.25"/>
  <cols>
    <col min="30" max="30" width="0" hidden="1" customWidth="1"/>
  </cols>
  <sheetData>
    <row r="1" spans="1:27" ht="22.5" x14ac:dyDescent="0.3">
      <c r="A1" s="1" t="s">
        <v>0</v>
      </c>
    </row>
    <row r="3" spans="1:27" x14ac:dyDescent="0.25">
      <c r="A3" t="s">
        <v>27</v>
      </c>
    </row>
    <row r="5" spans="1:27" ht="20.25" thickBot="1" x14ac:dyDescent="0.35">
      <c r="A5" s="2" t="s">
        <v>20</v>
      </c>
    </row>
    <row r="6" spans="1:27" ht="15.75" thickTop="1" x14ac:dyDescent="0.25"/>
    <row r="7" spans="1:27" ht="18" thickBot="1" x14ac:dyDescent="0.35">
      <c r="A7" s="3" t="s">
        <v>1</v>
      </c>
      <c r="O7" s="3" t="s">
        <v>16</v>
      </c>
    </row>
    <row r="8" spans="1:27" ht="15.75" thickTop="1" x14ac:dyDescent="0.25"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P8" s="4">
        <v>1</v>
      </c>
      <c r="Q8" s="4">
        <v>2</v>
      </c>
      <c r="R8" s="4">
        <v>3</v>
      </c>
      <c r="S8" s="4">
        <v>4</v>
      </c>
      <c r="T8" s="4">
        <v>5</v>
      </c>
      <c r="U8" s="4">
        <v>6</v>
      </c>
      <c r="V8" s="4">
        <v>7</v>
      </c>
      <c r="W8" s="4">
        <v>8</v>
      </c>
      <c r="X8" s="4">
        <v>9</v>
      </c>
      <c r="Y8" s="4">
        <v>10</v>
      </c>
      <c r="Z8" s="4">
        <v>11</v>
      </c>
      <c r="AA8" s="4">
        <v>12</v>
      </c>
    </row>
    <row r="9" spans="1:27" x14ac:dyDescent="0.25">
      <c r="A9" s="5" t="s">
        <v>2</v>
      </c>
      <c r="B9" s="12" t="s">
        <v>55</v>
      </c>
      <c r="C9" s="12" t="s">
        <v>28</v>
      </c>
      <c r="D9" s="12" t="s">
        <v>29</v>
      </c>
      <c r="E9" s="12" t="s">
        <v>29</v>
      </c>
      <c r="F9" s="12" t="s">
        <v>28</v>
      </c>
      <c r="G9" s="12" t="s">
        <v>28</v>
      </c>
      <c r="H9" s="14"/>
      <c r="I9" s="12" t="s">
        <v>28</v>
      </c>
      <c r="J9" s="12" t="s">
        <v>28</v>
      </c>
      <c r="K9" s="12" t="s">
        <v>28</v>
      </c>
      <c r="L9" s="14"/>
      <c r="M9" s="12" t="s">
        <v>28</v>
      </c>
      <c r="O9" s="5" t="s">
        <v>2</v>
      </c>
      <c r="P9" s="14"/>
      <c r="Q9" s="14"/>
      <c r="R9" s="14"/>
      <c r="S9" s="12" t="s">
        <v>38</v>
      </c>
      <c r="T9" s="14"/>
      <c r="U9" s="12" t="s">
        <v>28</v>
      </c>
      <c r="V9" s="14"/>
      <c r="W9" s="12" t="s">
        <v>42</v>
      </c>
      <c r="X9" s="12" t="s">
        <v>43</v>
      </c>
      <c r="Y9" s="12" t="s">
        <v>41</v>
      </c>
      <c r="Z9" s="12" t="s">
        <v>40</v>
      </c>
      <c r="AA9" s="14"/>
    </row>
    <row r="10" spans="1:27" x14ac:dyDescent="0.25">
      <c r="A10" s="5" t="s">
        <v>3</v>
      </c>
      <c r="B10" s="12" t="s">
        <v>30</v>
      </c>
      <c r="C10" s="12" t="s">
        <v>29</v>
      </c>
      <c r="D10" s="12" t="s">
        <v>28</v>
      </c>
      <c r="E10" s="12" t="s">
        <v>30</v>
      </c>
      <c r="F10" s="12" t="s">
        <v>31</v>
      </c>
      <c r="G10" s="12" t="s">
        <v>32</v>
      </c>
      <c r="H10" s="12" t="s">
        <v>32</v>
      </c>
      <c r="I10" s="12" t="s">
        <v>32</v>
      </c>
      <c r="J10" s="12" t="s">
        <v>32</v>
      </c>
      <c r="K10" s="12" t="s">
        <v>32</v>
      </c>
      <c r="L10" s="12" t="s">
        <v>32</v>
      </c>
      <c r="M10" s="12" t="s">
        <v>29</v>
      </c>
      <c r="O10" s="5" t="s">
        <v>3</v>
      </c>
      <c r="P10" s="12" t="s">
        <v>41</v>
      </c>
      <c r="Q10" s="14"/>
      <c r="R10" s="12" t="s">
        <v>40</v>
      </c>
      <c r="S10" s="12" t="s">
        <v>56</v>
      </c>
      <c r="T10" s="12" t="s">
        <v>44</v>
      </c>
      <c r="U10" s="12" t="s">
        <v>44</v>
      </c>
      <c r="V10" s="12" t="s">
        <v>41</v>
      </c>
      <c r="W10" s="14"/>
      <c r="X10" s="14"/>
      <c r="Y10" s="14"/>
      <c r="Z10" s="14"/>
      <c r="AA10" s="14"/>
    </row>
    <row r="11" spans="1:27" x14ac:dyDescent="0.25">
      <c r="A11" s="5" t="s">
        <v>4</v>
      </c>
      <c r="B11" s="14"/>
      <c r="C11" s="14"/>
      <c r="D11" s="12" t="s">
        <v>32</v>
      </c>
      <c r="E11" s="12" t="s">
        <v>32</v>
      </c>
      <c r="F11" s="12" t="s">
        <v>33</v>
      </c>
      <c r="G11" s="12" t="s">
        <v>28</v>
      </c>
      <c r="H11" s="12" t="s">
        <v>34</v>
      </c>
      <c r="I11" s="12" t="s">
        <v>35</v>
      </c>
      <c r="J11" s="12" t="s">
        <v>28</v>
      </c>
      <c r="K11" s="12" t="s">
        <v>29</v>
      </c>
      <c r="L11" s="12" t="s">
        <v>32</v>
      </c>
      <c r="M11" s="12" t="s">
        <v>28</v>
      </c>
      <c r="O11" s="5" t="s">
        <v>4</v>
      </c>
      <c r="P11" s="12" t="s">
        <v>43</v>
      </c>
      <c r="Q11" s="12" t="s">
        <v>43</v>
      </c>
      <c r="R11" s="12" t="s">
        <v>43</v>
      </c>
      <c r="S11" s="12" t="s">
        <v>43</v>
      </c>
      <c r="T11" s="12" t="s">
        <v>43</v>
      </c>
      <c r="U11" s="12" t="s">
        <v>43</v>
      </c>
      <c r="V11" s="12" t="s">
        <v>43</v>
      </c>
      <c r="W11" s="14"/>
      <c r="X11" s="12" t="s">
        <v>43</v>
      </c>
      <c r="Y11" s="14"/>
      <c r="Z11" s="14"/>
      <c r="AA11" s="12" t="s">
        <v>28</v>
      </c>
    </row>
    <row r="12" spans="1:27" x14ac:dyDescent="0.25">
      <c r="A12" s="5" t="s">
        <v>5</v>
      </c>
      <c r="B12" s="12" t="s">
        <v>29</v>
      </c>
      <c r="C12" s="14"/>
      <c r="D12" s="12" t="s">
        <v>36</v>
      </c>
      <c r="E12" s="12" t="s">
        <v>29</v>
      </c>
      <c r="F12" s="14"/>
      <c r="G12" s="12" t="s">
        <v>32</v>
      </c>
      <c r="H12" s="12" t="s">
        <v>37</v>
      </c>
      <c r="I12" s="14"/>
      <c r="J12" s="12" t="s">
        <v>28</v>
      </c>
      <c r="K12" s="12" t="s">
        <v>28</v>
      </c>
      <c r="L12" s="12" t="s">
        <v>54</v>
      </c>
      <c r="M12" s="12" t="s">
        <v>38</v>
      </c>
      <c r="O12" s="5" t="s">
        <v>5</v>
      </c>
      <c r="P12" s="12" t="s">
        <v>29</v>
      </c>
      <c r="Q12" s="12" t="s">
        <v>29</v>
      </c>
      <c r="R12" s="12" t="s">
        <v>46</v>
      </c>
      <c r="S12" s="12" t="s">
        <v>28</v>
      </c>
      <c r="T12" s="14"/>
      <c r="U12" s="12" t="s">
        <v>29</v>
      </c>
      <c r="V12" s="12" t="s">
        <v>29</v>
      </c>
      <c r="W12" s="14"/>
      <c r="X12" s="14"/>
      <c r="Y12" s="14"/>
      <c r="Z12" s="14"/>
      <c r="AA12" s="14"/>
    </row>
    <row r="13" spans="1:27" x14ac:dyDescent="0.25">
      <c r="A13" s="5" t="s">
        <v>6</v>
      </c>
      <c r="B13" s="12" t="s">
        <v>39</v>
      </c>
      <c r="C13" s="14"/>
      <c r="D13" s="12" t="s">
        <v>41</v>
      </c>
      <c r="E13" s="12" t="s">
        <v>40</v>
      </c>
      <c r="F13" s="12" t="s">
        <v>41</v>
      </c>
      <c r="G13" s="14"/>
      <c r="H13" s="14"/>
      <c r="I13" s="12" t="s">
        <v>41</v>
      </c>
      <c r="J13" s="12" t="s">
        <v>41</v>
      </c>
      <c r="K13" s="12" t="s">
        <v>40</v>
      </c>
      <c r="L13" s="14"/>
      <c r="M13" s="14"/>
      <c r="O13" s="5" t="s">
        <v>6</v>
      </c>
      <c r="P13" s="12" t="s">
        <v>47</v>
      </c>
      <c r="Q13" s="12" t="s">
        <v>43</v>
      </c>
      <c r="R13" s="12" t="s">
        <v>43</v>
      </c>
      <c r="S13" s="12" t="s">
        <v>43</v>
      </c>
      <c r="T13" s="12" t="s">
        <v>43</v>
      </c>
      <c r="U13" s="14"/>
      <c r="V13" s="14"/>
      <c r="W13" s="14"/>
      <c r="X13" s="12" t="s">
        <v>29</v>
      </c>
      <c r="Y13" s="12" t="s">
        <v>29</v>
      </c>
      <c r="Z13" s="12" t="s">
        <v>29</v>
      </c>
      <c r="AA13" s="12" t="s">
        <v>29</v>
      </c>
    </row>
    <row r="14" spans="1:27" x14ac:dyDescent="0.25">
      <c r="A14" s="5" t="s">
        <v>7</v>
      </c>
      <c r="B14" s="14"/>
      <c r="C14" s="14"/>
      <c r="D14" s="14"/>
      <c r="E14" s="12" t="s">
        <v>32</v>
      </c>
      <c r="F14" s="12" t="s">
        <v>36</v>
      </c>
      <c r="G14" s="14"/>
      <c r="H14" s="12" t="s">
        <v>42</v>
      </c>
      <c r="I14" s="12" t="s">
        <v>43</v>
      </c>
      <c r="J14" s="12" t="s">
        <v>36</v>
      </c>
      <c r="K14" s="12" t="s">
        <v>32</v>
      </c>
      <c r="L14" s="12" t="s">
        <v>43</v>
      </c>
      <c r="M14" s="12" t="s">
        <v>43</v>
      </c>
      <c r="O14" s="5" t="s">
        <v>7</v>
      </c>
      <c r="P14" s="12" t="s">
        <v>36</v>
      </c>
      <c r="Q14" s="12" t="s">
        <v>32</v>
      </c>
      <c r="R14" s="14"/>
      <c r="S14" s="12" t="s">
        <v>47</v>
      </c>
      <c r="T14" s="12" t="s">
        <v>44</v>
      </c>
      <c r="U14" s="14"/>
      <c r="V14" s="14"/>
      <c r="W14" s="12" t="s">
        <v>31</v>
      </c>
      <c r="X14" s="12" t="s">
        <v>31</v>
      </c>
      <c r="Y14" s="14"/>
      <c r="Z14" s="12" t="s">
        <v>31</v>
      </c>
      <c r="AA14" s="12" t="s">
        <v>32</v>
      </c>
    </row>
    <row r="15" spans="1:27" x14ac:dyDescent="0.25">
      <c r="A15" s="5" t="s">
        <v>8</v>
      </c>
      <c r="B15" s="12" t="s">
        <v>36</v>
      </c>
      <c r="C15" s="14"/>
      <c r="D15" s="12" t="s">
        <v>44</v>
      </c>
      <c r="E15" s="12" t="s">
        <v>44</v>
      </c>
      <c r="F15" s="12" t="s">
        <v>36</v>
      </c>
      <c r="G15" s="12" t="s">
        <v>28</v>
      </c>
      <c r="H15" s="12" t="s">
        <v>44</v>
      </c>
      <c r="I15" s="12" t="s">
        <v>44</v>
      </c>
      <c r="J15" s="14"/>
      <c r="K15" s="12" t="s">
        <v>43</v>
      </c>
      <c r="L15" s="12" t="s">
        <v>32</v>
      </c>
      <c r="M15" s="12" t="s">
        <v>36</v>
      </c>
      <c r="O15" s="5" t="s">
        <v>8</v>
      </c>
      <c r="P15" s="14"/>
      <c r="Q15" s="12" t="s">
        <v>29</v>
      </c>
      <c r="R15" s="12" t="s">
        <v>29</v>
      </c>
      <c r="S15" s="12" t="s">
        <v>29</v>
      </c>
      <c r="T15" s="12" t="s">
        <v>29</v>
      </c>
      <c r="U15" s="12" t="s">
        <v>32</v>
      </c>
      <c r="V15" s="14"/>
      <c r="W15" s="14"/>
      <c r="X15" s="14"/>
      <c r="Y15" s="14"/>
      <c r="Z15" s="12" t="s">
        <v>57</v>
      </c>
      <c r="AA15" s="12" t="s">
        <v>57</v>
      </c>
    </row>
    <row r="16" spans="1:27" x14ac:dyDescent="0.25">
      <c r="A16" s="5" t="s">
        <v>9</v>
      </c>
      <c r="B16" s="14"/>
      <c r="C16" s="12" t="s">
        <v>28</v>
      </c>
      <c r="D16" s="12" t="s">
        <v>45</v>
      </c>
      <c r="E16" s="14"/>
      <c r="F16" s="12" t="s">
        <v>46</v>
      </c>
      <c r="G16" s="12" t="s">
        <v>46</v>
      </c>
      <c r="H16" s="12" t="s">
        <v>44</v>
      </c>
      <c r="I16" s="12" t="s">
        <v>32</v>
      </c>
      <c r="J16" s="12" t="s">
        <v>46</v>
      </c>
      <c r="K16" s="12" t="s">
        <v>32</v>
      </c>
      <c r="L16" s="12" t="s">
        <v>36</v>
      </c>
      <c r="M16" s="12" t="s">
        <v>36</v>
      </c>
      <c r="O16" s="5" t="s">
        <v>9</v>
      </c>
      <c r="P16" s="12" t="s">
        <v>40</v>
      </c>
      <c r="Q16" s="12" t="s">
        <v>44</v>
      </c>
      <c r="R16" s="12" t="s">
        <v>48</v>
      </c>
      <c r="S16" s="12" t="s">
        <v>29</v>
      </c>
      <c r="T16" s="12" t="s">
        <v>45</v>
      </c>
      <c r="U16" s="12" t="s">
        <v>36</v>
      </c>
      <c r="V16" s="12" t="s">
        <v>45</v>
      </c>
      <c r="W16" s="12" t="s">
        <v>45</v>
      </c>
      <c r="X16" s="14"/>
      <c r="Y16" s="14"/>
      <c r="Z16" s="14"/>
      <c r="AA16" s="14"/>
    </row>
    <row r="17" spans="1:31" x14ac:dyDescent="0.25">
      <c r="A17" s="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O17" s="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x14ac:dyDescent="0.25">
      <c r="A18" s="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O18" s="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x14ac:dyDescent="0.25">
      <c r="AE19" t="s">
        <v>63</v>
      </c>
    </row>
    <row r="20" spans="1:31" x14ac:dyDescent="0.25">
      <c r="A20" s="12" t="s">
        <v>36</v>
      </c>
      <c r="B20">
        <f t="shared" ref="B20:B29" si="0">COUNTIF(B$9:M$16,CONCATENATE(A20,"*"))</f>
        <v>8</v>
      </c>
      <c r="O20" s="12" t="s">
        <v>36</v>
      </c>
      <c r="P20">
        <f>COUNTIF(P$9:AA$16,CONCATENATE(O20,"*"))</f>
        <v>2</v>
      </c>
      <c r="AB20" s="12" t="s">
        <v>36</v>
      </c>
      <c r="AC20">
        <f t="shared" ref="AC20:AC30" si="1">B20+P20</f>
        <v>10</v>
      </c>
      <c r="AD20">
        <v>13</v>
      </c>
      <c r="AE20" s="10">
        <f>AC20/AD20</f>
        <v>0.76923076923076927</v>
      </c>
    </row>
    <row r="21" spans="1:31" x14ac:dyDescent="0.25">
      <c r="A21" s="12" t="s">
        <v>32</v>
      </c>
      <c r="B21">
        <f t="shared" si="0"/>
        <v>15</v>
      </c>
      <c r="O21" s="12" t="s">
        <v>32</v>
      </c>
      <c r="P21">
        <f t="shared" ref="P21:P29" si="2">COUNTIF(P$9:AA$16,CONCATENATE(O21,"*"))</f>
        <v>3</v>
      </c>
      <c r="AB21" s="12" t="s">
        <v>32</v>
      </c>
      <c r="AC21">
        <f t="shared" si="1"/>
        <v>18</v>
      </c>
      <c r="AD21">
        <v>20</v>
      </c>
      <c r="AE21" s="10">
        <f t="shared" ref="AE21:AE31" si="3">AC21/AD21</f>
        <v>0.9</v>
      </c>
    </row>
    <row r="22" spans="1:31" x14ac:dyDescent="0.25">
      <c r="A22" s="12" t="s">
        <v>29</v>
      </c>
      <c r="B22">
        <f t="shared" si="0"/>
        <v>7</v>
      </c>
      <c r="O22" s="12" t="s">
        <v>29</v>
      </c>
      <c r="P22">
        <f t="shared" si="2"/>
        <v>13</v>
      </c>
      <c r="AB22" s="12" t="s">
        <v>29</v>
      </c>
      <c r="AC22">
        <f t="shared" si="1"/>
        <v>20</v>
      </c>
      <c r="AD22">
        <v>22</v>
      </c>
      <c r="AE22" s="10">
        <f t="shared" si="3"/>
        <v>0.90909090909090906</v>
      </c>
    </row>
    <row r="23" spans="1:31" x14ac:dyDescent="0.25">
      <c r="A23" s="12" t="s">
        <v>41</v>
      </c>
      <c r="B23">
        <f t="shared" si="0"/>
        <v>4</v>
      </c>
      <c r="O23" s="12" t="s">
        <v>41</v>
      </c>
      <c r="P23">
        <f t="shared" si="2"/>
        <v>3</v>
      </c>
      <c r="AB23" s="12" t="s">
        <v>41</v>
      </c>
      <c r="AC23">
        <f t="shared" si="1"/>
        <v>7</v>
      </c>
      <c r="AD23">
        <v>8</v>
      </c>
      <c r="AE23" s="10">
        <f t="shared" si="3"/>
        <v>0.875</v>
      </c>
    </row>
    <row r="24" spans="1:31" x14ac:dyDescent="0.25">
      <c r="A24" s="12" t="s">
        <v>43</v>
      </c>
      <c r="B24">
        <f t="shared" si="0"/>
        <v>6</v>
      </c>
      <c r="O24" s="12" t="s">
        <v>43</v>
      </c>
      <c r="P24">
        <f t="shared" si="2"/>
        <v>15</v>
      </c>
      <c r="AB24" s="12" t="s">
        <v>43</v>
      </c>
      <c r="AC24">
        <f t="shared" si="1"/>
        <v>21</v>
      </c>
      <c r="AD24">
        <v>29</v>
      </c>
      <c r="AE24" s="10">
        <f t="shared" si="3"/>
        <v>0.72413793103448276</v>
      </c>
    </row>
    <row r="25" spans="1:31" x14ac:dyDescent="0.25">
      <c r="A25" s="12" t="s">
        <v>44</v>
      </c>
      <c r="B25">
        <f t="shared" si="0"/>
        <v>5</v>
      </c>
      <c r="O25" s="12" t="s">
        <v>44</v>
      </c>
      <c r="P25">
        <f t="shared" si="2"/>
        <v>4</v>
      </c>
      <c r="AB25" s="12" t="s">
        <v>44</v>
      </c>
      <c r="AC25">
        <f t="shared" si="1"/>
        <v>9</v>
      </c>
      <c r="AD25">
        <v>9</v>
      </c>
      <c r="AE25" s="10">
        <f t="shared" si="3"/>
        <v>1</v>
      </c>
    </row>
    <row r="26" spans="1:31" x14ac:dyDescent="0.25">
      <c r="A26" s="12" t="s">
        <v>28</v>
      </c>
      <c r="B26">
        <f t="shared" si="0"/>
        <v>15</v>
      </c>
      <c r="O26" s="12" t="s">
        <v>28</v>
      </c>
      <c r="P26">
        <f t="shared" si="2"/>
        <v>3</v>
      </c>
      <c r="AB26" s="12" t="s">
        <v>28</v>
      </c>
      <c r="AC26">
        <f t="shared" si="1"/>
        <v>18</v>
      </c>
      <c r="AD26">
        <v>22</v>
      </c>
      <c r="AE26" s="10">
        <f t="shared" si="3"/>
        <v>0.81818181818181823</v>
      </c>
    </row>
    <row r="27" spans="1:31" x14ac:dyDescent="0.25">
      <c r="A27" s="12" t="s">
        <v>46</v>
      </c>
      <c r="B27">
        <f t="shared" si="0"/>
        <v>3</v>
      </c>
      <c r="O27" s="12" t="s">
        <v>46</v>
      </c>
      <c r="P27">
        <f t="shared" si="2"/>
        <v>1</v>
      </c>
      <c r="AB27" s="12" t="s">
        <v>46</v>
      </c>
      <c r="AC27">
        <f t="shared" si="1"/>
        <v>4</v>
      </c>
      <c r="AD27">
        <v>8</v>
      </c>
      <c r="AE27" s="10">
        <f t="shared" si="3"/>
        <v>0.5</v>
      </c>
    </row>
    <row r="28" spans="1:31" x14ac:dyDescent="0.25">
      <c r="A28" s="12" t="s">
        <v>40</v>
      </c>
      <c r="B28">
        <f t="shared" si="0"/>
        <v>2</v>
      </c>
      <c r="O28" s="12" t="s">
        <v>40</v>
      </c>
      <c r="P28">
        <f t="shared" si="2"/>
        <v>3</v>
      </c>
      <c r="AB28" s="12" t="s">
        <v>40</v>
      </c>
      <c r="AC28">
        <f t="shared" si="1"/>
        <v>5</v>
      </c>
      <c r="AD28">
        <v>12</v>
      </c>
      <c r="AE28" s="10">
        <f t="shared" si="3"/>
        <v>0.41666666666666669</v>
      </c>
    </row>
    <row r="29" spans="1:31" x14ac:dyDescent="0.25">
      <c r="A29" s="12" t="s">
        <v>45</v>
      </c>
      <c r="B29">
        <f t="shared" si="0"/>
        <v>2</v>
      </c>
      <c r="O29" s="12" t="s">
        <v>45</v>
      </c>
      <c r="P29">
        <f t="shared" si="2"/>
        <v>3</v>
      </c>
      <c r="AB29" s="12" t="s">
        <v>45</v>
      </c>
      <c r="AC29">
        <f t="shared" si="1"/>
        <v>5</v>
      </c>
      <c r="AD29">
        <v>7</v>
      </c>
      <c r="AE29" s="10">
        <f t="shared" si="3"/>
        <v>0.7142857142857143</v>
      </c>
    </row>
    <row r="30" spans="1:31" x14ac:dyDescent="0.25">
      <c r="A30" s="12" t="s">
        <v>49</v>
      </c>
      <c r="B30" s="13">
        <f>COUNTA(B9:M16)-SUM(B20:B29)</f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O30" s="12" t="s">
        <v>49</v>
      </c>
      <c r="P30" s="13">
        <f>COUNTA(P9:AA16)-SUM(P20:P29)</f>
        <v>9</v>
      </c>
      <c r="AB30" s="12" t="s">
        <v>49</v>
      </c>
      <c r="AC30">
        <f t="shared" si="1"/>
        <v>18</v>
      </c>
      <c r="AD30">
        <v>41</v>
      </c>
      <c r="AE30" s="10">
        <f t="shared" si="3"/>
        <v>0.43902439024390244</v>
      </c>
    </row>
    <row r="31" spans="1:31" x14ac:dyDescent="0.25">
      <c r="AB31" t="s">
        <v>23</v>
      </c>
      <c r="AC31">
        <f>SUM(AC20:AC30)</f>
        <v>135</v>
      </c>
      <c r="AD31">
        <f>SUM(AD20:AD30)</f>
        <v>191</v>
      </c>
      <c r="AE31" s="10">
        <f t="shared" si="3"/>
        <v>0.70680628272251311</v>
      </c>
    </row>
    <row r="33" spans="1:1" ht="20.25" thickBot="1" x14ac:dyDescent="0.35">
      <c r="A33" s="2" t="s">
        <v>25</v>
      </c>
    </row>
    <row r="34" spans="1:1" ht="15.75" thickTop="1" x14ac:dyDescent="0.25"/>
    <row r="35" spans="1:1" x14ac:dyDescent="0.25">
      <c r="A35" t="s">
        <v>65</v>
      </c>
    </row>
    <row r="36" spans="1:1" x14ac:dyDescent="0.25">
      <c r="A36" t="s">
        <v>64</v>
      </c>
    </row>
  </sheetData>
  <conditionalFormatting sqref="O20:O30 P17:AA18 B9:M18">
    <cfRule type="containsText" dxfId="389" priority="473" operator="containsText" text="Rhodococcus">
      <formula>NOT(ISERROR(SEARCH("Rhodococcus",B9)))</formula>
    </cfRule>
    <cfRule type="containsText" dxfId="388" priority="474" operator="containsText" text="Paenibacillus">
      <formula>NOT(ISERROR(SEARCH("Paenibacillus",B9)))</formula>
    </cfRule>
    <cfRule type="beginsWith" dxfId="387" priority="475" operator="beginsWith" text="Bacillus">
      <formula>LEFT(B9,LEN("Bacillus"))="Bacillus"</formula>
    </cfRule>
    <cfRule type="containsText" dxfId="386" priority="476" operator="containsText" text="Xanthomonas">
      <formula>NOT(ISERROR(SEARCH("Xanthomonas",B9)))</formula>
    </cfRule>
    <cfRule type="containsText" dxfId="385" priority="477" operator="containsText" text="Herbaspirillum">
      <formula>NOT(ISERROR(SEARCH("Herbaspirillum",B9)))</formula>
    </cfRule>
    <cfRule type="containsText" dxfId="384" priority="478" operator="containsText" text="Agrobacterium">
      <formula>NOT(ISERROR(SEARCH("Agrobacterium",B9)))</formula>
    </cfRule>
    <cfRule type="containsText" dxfId="383" priority="479" operator="containsText" text="Arthrobacter">
      <formula>NOT(ISERROR(SEARCH("Arthrobacter",B9)))</formula>
    </cfRule>
    <cfRule type="containsText" dxfId="382" priority="480" operator="containsText" text="Sphingomonas">
      <formula>NOT(ISERROR(SEARCH("Sphingomonas",B9)))</formula>
    </cfRule>
    <cfRule type="containsText" dxfId="381" priority="481" operator="containsText" text="Microbacterium">
      <formula>NOT(ISERROR(SEARCH("Microbacterium",B9)))</formula>
    </cfRule>
    <cfRule type="containsText" dxfId="380" priority="482" operator="containsText" text="Pseudomonas">
      <formula>NOT(ISERROR(SEARCH("Pseudomonas",B9)))</formula>
    </cfRule>
  </conditionalFormatting>
  <conditionalFormatting sqref="A20:A30">
    <cfRule type="containsText" dxfId="379" priority="483" operator="containsText" text="Rhodococcus">
      <formula>NOT(ISERROR(SEARCH("Rhodococcus",A20)))</formula>
    </cfRule>
    <cfRule type="containsText" dxfId="378" priority="484" operator="containsText" text="Paenibacillus">
      <formula>NOT(ISERROR(SEARCH("Paenibacillus",A20)))</formula>
    </cfRule>
    <cfRule type="beginsWith" dxfId="377" priority="485" operator="beginsWith" text="Bacillus">
      <formula>LEFT(A20,LEN("Bacillus"))="Bacillus"</formula>
    </cfRule>
    <cfRule type="containsText" dxfId="376" priority="486" operator="containsText" text="Xanthomonas">
      <formula>NOT(ISERROR(SEARCH("Xanthomonas",A20)))</formula>
    </cfRule>
    <cfRule type="containsText" dxfId="375" priority="487" operator="containsText" text="Herbaspirillum">
      <formula>NOT(ISERROR(SEARCH("Herbaspirillum",A20)))</formula>
    </cfRule>
    <cfRule type="containsText" dxfId="374" priority="488" operator="containsText" text="Agrobacterium">
      <formula>NOT(ISERROR(SEARCH("Agrobacterium",A20)))</formula>
    </cfRule>
    <cfRule type="containsText" dxfId="373" priority="489" operator="containsText" text="Arthrobacter">
      <formula>NOT(ISERROR(SEARCH("Arthrobacter",A20)))</formula>
    </cfRule>
    <cfRule type="containsText" dxfId="372" priority="490" operator="containsText" text="Sphingomonas">
      <formula>NOT(ISERROR(SEARCH("Sphingomonas",A20)))</formula>
    </cfRule>
    <cfRule type="containsText" dxfId="371" priority="491" operator="containsText" text="Microbacterium">
      <formula>NOT(ISERROR(SEARCH("Microbacterium",A20)))</formula>
    </cfRule>
    <cfRule type="containsText" dxfId="370" priority="492" operator="containsText" text="Pseudomonas">
      <formula>NOT(ISERROR(SEARCH("Pseudomonas",A20)))</formula>
    </cfRule>
  </conditionalFormatting>
  <conditionalFormatting sqref="AB20:AB30">
    <cfRule type="containsText" dxfId="369" priority="463" operator="containsText" text="Rhodococcus">
      <formula>NOT(ISERROR(SEARCH("Rhodococcus",AB20)))</formula>
    </cfRule>
    <cfRule type="containsText" dxfId="368" priority="464" operator="containsText" text="Paenibacillus">
      <formula>NOT(ISERROR(SEARCH("Paenibacillus",AB20)))</formula>
    </cfRule>
    <cfRule type="beginsWith" dxfId="367" priority="465" operator="beginsWith" text="Bacillus">
      <formula>LEFT(AB20,LEN("Bacillus"))="Bacillus"</formula>
    </cfRule>
    <cfRule type="containsText" dxfId="366" priority="466" operator="containsText" text="Xanthomonas">
      <formula>NOT(ISERROR(SEARCH("Xanthomonas",AB20)))</formula>
    </cfRule>
    <cfRule type="containsText" dxfId="365" priority="467" operator="containsText" text="Herbaspirillum">
      <formula>NOT(ISERROR(SEARCH("Herbaspirillum",AB20)))</formula>
    </cfRule>
    <cfRule type="containsText" dxfId="364" priority="468" operator="containsText" text="Agrobacterium">
      <formula>NOT(ISERROR(SEARCH("Agrobacterium",AB20)))</formula>
    </cfRule>
    <cfRule type="containsText" dxfId="363" priority="469" operator="containsText" text="Arthrobacter">
      <formula>NOT(ISERROR(SEARCH("Arthrobacter",AB20)))</formula>
    </cfRule>
    <cfRule type="containsText" dxfId="362" priority="470" operator="containsText" text="Sphingomonas">
      <formula>NOT(ISERROR(SEARCH("Sphingomonas",AB20)))</formula>
    </cfRule>
    <cfRule type="containsText" dxfId="361" priority="471" operator="containsText" text="Microbacterium">
      <formula>NOT(ISERROR(SEARCH("Microbacterium",AB20)))</formula>
    </cfRule>
    <cfRule type="containsText" dxfId="360" priority="472" operator="containsText" text="Pseudomonas">
      <formula>NOT(ISERROR(SEARCH("Pseudomonas",AB20)))</formula>
    </cfRule>
  </conditionalFormatting>
  <conditionalFormatting sqref="W9 Y9 P10 T10:V10 R10 V11 X11 AA11 P12:Q12 U12:V12 Q13 T13 X13:Z13 P14:Q14 Z14:AA14 S14:T14 Q15:T15 R16:T16">
    <cfRule type="containsText" dxfId="359" priority="453" operator="containsText" text="Rhodococcus">
      <formula>NOT(ISERROR(SEARCH("Rhodococcus",P9)))</formula>
    </cfRule>
    <cfRule type="containsText" dxfId="358" priority="454" operator="containsText" text="Paenibacillus">
      <formula>NOT(ISERROR(SEARCH("Paenibacillus",P9)))</formula>
    </cfRule>
    <cfRule type="beginsWith" dxfId="357" priority="455" operator="beginsWith" text="Bacillus">
      <formula>LEFT(P9,LEN("Bacillus"))="Bacillus"</formula>
    </cfRule>
    <cfRule type="containsText" dxfId="356" priority="456" operator="containsText" text="Xanthomonas">
      <formula>NOT(ISERROR(SEARCH("Xanthomonas",P9)))</formula>
    </cfRule>
    <cfRule type="containsText" dxfId="355" priority="457" operator="containsText" text="Herbaspirillum">
      <formula>NOT(ISERROR(SEARCH("Herbaspirillum",P9)))</formula>
    </cfRule>
    <cfRule type="containsText" dxfId="354" priority="458" operator="containsText" text="Agrobacterium">
      <formula>NOT(ISERROR(SEARCH("Agrobacterium",P9)))</formula>
    </cfRule>
    <cfRule type="containsText" dxfId="353" priority="459" operator="containsText" text="Arthrobacter">
      <formula>NOT(ISERROR(SEARCH("Arthrobacter",P9)))</formula>
    </cfRule>
    <cfRule type="containsText" dxfId="352" priority="460" operator="containsText" text="Sphingomonas">
      <formula>NOT(ISERROR(SEARCH("Sphingomonas",P9)))</formula>
    </cfRule>
    <cfRule type="containsText" dxfId="351" priority="461" operator="containsText" text="Microbacterium">
      <formula>NOT(ISERROR(SEARCH("Microbacterium",P9)))</formula>
    </cfRule>
    <cfRule type="containsText" dxfId="350" priority="462" operator="containsText" text="Pseudomonas">
      <formula>NOT(ISERROR(SEARCH("Pseudomonas",P9)))</formula>
    </cfRule>
  </conditionalFormatting>
  <conditionalFormatting sqref="S9 U9">
    <cfRule type="containsText" dxfId="349" priority="421" operator="containsText" text="Rhodococcus">
      <formula>NOT(ISERROR(SEARCH("Rhodococcus",S9)))</formula>
    </cfRule>
    <cfRule type="containsText" dxfId="348" priority="422" operator="containsText" text="Paenibacillus">
      <formula>NOT(ISERROR(SEARCH("Paenibacillus",S9)))</formula>
    </cfRule>
    <cfRule type="beginsWith" dxfId="347" priority="423" operator="beginsWith" text="Bacillus">
      <formula>LEFT(S9,LEN("Bacillus"))="Bacillus"</formula>
    </cfRule>
    <cfRule type="containsText" dxfId="346" priority="424" operator="containsText" text="Xanthomonas">
      <formula>NOT(ISERROR(SEARCH("Xanthomonas",S9)))</formula>
    </cfRule>
    <cfRule type="containsText" dxfId="345" priority="425" operator="containsText" text="Herbaspirillum">
      <formula>NOT(ISERROR(SEARCH("Herbaspirillum",S9)))</formula>
    </cfRule>
    <cfRule type="containsText" dxfId="344" priority="426" operator="containsText" text="Agrobacterium">
      <formula>NOT(ISERROR(SEARCH("Agrobacterium",S9)))</formula>
    </cfRule>
    <cfRule type="containsText" dxfId="343" priority="427" operator="containsText" text="Arthrobacter">
      <formula>NOT(ISERROR(SEARCH("Arthrobacter",S9)))</formula>
    </cfRule>
    <cfRule type="containsText" dxfId="342" priority="428" operator="containsText" text="Sphingomonas">
      <formula>NOT(ISERROR(SEARCH("Sphingomonas",S9)))</formula>
    </cfRule>
    <cfRule type="containsText" dxfId="341" priority="429" operator="containsText" text="Microbacterium">
      <formula>NOT(ISERROR(SEARCH("Microbacterium",S9)))</formula>
    </cfRule>
    <cfRule type="containsText" dxfId="340" priority="430" operator="containsText" text="Pseudomonas">
      <formula>NOT(ISERROR(SEARCH("Pseudomonas",S9)))</formula>
    </cfRule>
  </conditionalFormatting>
  <conditionalFormatting sqref="X9">
    <cfRule type="containsText" dxfId="339" priority="411" operator="containsText" text="Rhodococcus">
      <formula>NOT(ISERROR(SEARCH("Rhodococcus",X9)))</formula>
    </cfRule>
    <cfRule type="containsText" dxfId="338" priority="412" operator="containsText" text="Paenibacillus">
      <formula>NOT(ISERROR(SEARCH("Paenibacillus",X9)))</formula>
    </cfRule>
    <cfRule type="beginsWith" dxfId="337" priority="413" operator="beginsWith" text="Bacillus">
      <formula>LEFT(X9,LEN("Bacillus"))="Bacillus"</formula>
    </cfRule>
    <cfRule type="containsText" dxfId="336" priority="414" operator="containsText" text="Xanthomonas">
      <formula>NOT(ISERROR(SEARCH("Xanthomonas",X9)))</formula>
    </cfRule>
    <cfRule type="containsText" dxfId="335" priority="415" operator="containsText" text="Herbaspirillum">
      <formula>NOT(ISERROR(SEARCH("Herbaspirillum",X9)))</formula>
    </cfRule>
    <cfRule type="containsText" dxfId="334" priority="416" operator="containsText" text="Agrobacterium">
      <formula>NOT(ISERROR(SEARCH("Agrobacterium",X9)))</formula>
    </cfRule>
    <cfRule type="containsText" dxfId="333" priority="417" operator="containsText" text="Arthrobacter">
      <formula>NOT(ISERROR(SEARCH("Arthrobacter",X9)))</formula>
    </cfRule>
    <cfRule type="containsText" dxfId="332" priority="418" operator="containsText" text="Sphingomonas">
      <formula>NOT(ISERROR(SEARCH("Sphingomonas",X9)))</formula>
    </cfRule>
    <cfRule type="containsText" dxfId="331" priority="419" operator="containsText" text="Microbacterium">
      <formula>NOT(ISERROR(SEARCH("Microbacterium",X9)))</formula>
    </cfRule>
    <cfRule type="containsText" dxfId="330" priority="420" operator="containsText" text="Pseudomonas">
      <formula>NOT(ISERROR(SEARCH("Pseudomonas",X9)))</formula>
    </cfRule>
  </conditionalFormatting>
  <conditionalFormatting sqref="Z9">
    <cfRule type="containsText" dxfId="329" priority="401" operator="containsText" text="Rhodococcus">
      <formula>NOT(ISERROR(SEARCH("Rhodococcus",Z9)))</formula>
    </cfRule>
    <cfRule type="containsText" dxfId="328" priority="402" operator="containsText" text="Paenibacillus">
      <formula>NOT(ISERROR(SEARCH("Paenibacillus",Z9)))</formula>
    </cfRule>
    <cfRule type="beginsWith" dxfId="327" priority="403" operator="beginsWith" text="Bacillus">
      <formula>LEFT(Z9,LEN("Bacillus"))="Bacillus"</formula>
    </cfRule>
    <cfRule type="containsText" dxfId="326" priority="404" operator="containsText" text="Xanthomonas">
      <formula>NOT(ISERROR(SEARCH("Xanthomonas",Z9)))</formula>
    </cfRule>
    <cfRule type="containsText" dxfId="325" priority="405" operator="containsText" text="Herbaspirillum">
      <formula>NOT(ISERROR(SEARCH("Herbaspirillum",Z9)))</formula>
    </cfRule>
    <cfRule type="containsText" dxfId="324" priority="406" operator="containsText" text="Agrobacterium">
      <formula>NOT(ISERROR(SEARCH("Agrobacterium",Z9)))</formula>
    </cfRule>
    <cfRule type="containsText" dxfId="323" priority="407" operator="containsText" text="Arthrobacter">
      <formula>NOT(ISERROR(SEARCH("Arthrobacter",Z9)))</formula>
    </cfRule>
    <cfRule type="containsText" dxfId="322" priority="408" operator="containsText" text="Sphingomonas">
      <formula>NOT(ISERROR(SEARCH("Sphingomonas",Z9)))</formula>
    </cfRule>
    <cfRule type="containsText" dxfId="321" priority="409" operator="containsText" text="Microbacterium">
      <formula>NOT(ISERROR(SEARCH("Microbacterium",Z9)))</formula>
    </cfRule>
    <cfRule type="containsText" dxfId="320" priority="410" operator="containsText" text="Pseudomonas">
      <formula>NOT(ISERROR(SEARCH("Pseudomonas",Z9)))</formula>
    </cfRule>
  </conditionalFormatting>
  <conditionalFormatting sqref="S10">
    <cfRule type="containsText" dxfId="319" priority="381" operator="containsText" text="Rhodococcus">
      <formula>NOT(ISERROR(SEARCH("Rhodococcus",S10)))</formula>
    </cfRule>
    <cfRule type="containsText" dxfId="318" priority="382" operator="containsText" text="Paenibacillus">
      <formula>NOT(ISERROR(SEARCH("Paenibacillus",S10)))</formula>
    </cfRule>
    <cfRule type="beginsWith" dxfId="317" priority="383" operator="beginsWith" text="Bacillus">
      <formula>LEFT(S10,LEN("Bacillus"))="Bacillus"</formula>
    </cfRule>
    <cfRule type="containsText" dxfId="316" priority="384" operator="containsText" text="Xanthomonas">
      <formula>NOT(ISERROR(SEARCH("Xanthomonas",S10)))</formula>
    </cfRule>
    <cfRule type="containsText" dxfId="315" priority="385" operator="containsText" text="Herbaspirillum">
      <formula>NOT(ISERROR(SEARCH("Herbaspirillum",S10)))</formula>
    </cfRule>
    <cfRule type="containsText" dxfId="314" priority="386" operator="containsText" text="Agrobacterium">
      <formula>NOT(ISERROR(SEARCH("Agrobacterium",S10)))</formula>
    </cfRule>
    <cfRule type="containsText" dxfId="313" priority="387" operator="containsText" text="Arthrobacter">
      <formula>NOT(ISERROR(SEARCH("Arthrobacter",S10)))</formula>
    </cfRule>
    <cfRule type="containsText" dxfId="312" priority="388" operator="containsText" text="Sphingomonas">
      <formula>NOT(ISERROR(SEARCH("Sphingomonas",S10)))</formula>
    </cfRule>
    <cfRule type="containsText" dxfId="311" priority="389" operator="containsText" text="Microbacterium">
      <formula>NOT(ISERROR(SEARCH("Microbacterium",S10)))</formula>
    </cfRule>
    <cfRule type="containsText" dxfId="310" priority="390" operator="containsText" text="Pseudomonas">
      <formula>NOT(ISERROR(SEARCH("Pseudomonas",S10)))</formula>
    </cfRule>
  </conditionalFormatting>
  <conditionalFormatting sqref="Q10">
    <cfRule type="containsText" dxfId="309" priority="181" operator="containsText" text="Rhodococcus">
      <formula>NOT(ISERROR(SEARCH("Rhodococcus",Q10)))</formula>
    </cfRule>
    <cfRule type="containsText" dxfId="308" priority="182" operator="containsText" text="Paenibacillus">
      <formula>NOT(ISERROR(SEARCH("Paenibacillus",Q10)))</formula>
    </cfRule>
    <cfRule type="beginsWith" dxfId="307" priority="183" operator="beginsWith" text="Bacillus">
      <formula>LEFT(Q10,LEN("Bacillus"))="Bacillus"</formula>
    </cfRule>
    <cfRule type="containsText" dxfId="306" priority="184" operator="containsText" text="Xanthomonas">
      <formula>NOT(ISERROR(SEARCH("Xanthomonas",Q10)))</formula>
    </cfRule>
    <cfRule type="containsText" dxfId="305" priority="185" operator="containsText" text="Herbaspirillum">
      <formula>NOT(ISERROR(SEARCH("Herbaspirillum",Q10)))</formula>
    </cfRule>
    <cfRule type="containsText" dxfId="304" priority="186" operator="containsText" text="Agrobacterium">
      <formula>NOT(ISERROR(SEARCH("Agrobacterium",Q10)))</formula>
    </cfRule>
    <cfRule type="containsText" dxfId="303" priority="187" operator="containsText" text="Arthrobacter">
      <formula>NOT(ISERROR(SEARCH("Arthrobacter",Q10)))</formula>
    </cfRule>
    <cfRule type="containsText" dxfId="302" priority="188" operator="containsText" text="Sphingomonas">
      <formula>NOT(ISERROR(SEARCH("Sphingomonas",Q10)))</formula>
    </cfRule>
    <cfRule type="containsText" dxfId="301" priority="189" operator="containsText" text="Microbacterium">
      <formula>NOT(ISERROR(SEARCH("Microbacterium",Q10)))</formula>
    </cfRule>
    <cfRule type="containsText" dxfId="300" priority="190" operator="containsText" text="Pseudomonas">
      <formula>NOT(ISERROR(SEARCH("Pseudomonas",Q10)))</formula>
    </cfRule>
  </conditionalFormatting>
  <conditionalFormatting sqref="P11:U11">
    <cfRule type="containsText" dxfId="299" priority="361" operator="containsText" text="Rhodococcus">
      <formula>NOT(ISERROR(SEARCH("Rhodococcus",P11)))</formula>
    </cfRule>
    <cfRule type="containsText" dxfId="298" priority="362" operator="containsText" text="Paenibacillus">
      <formula>NOT(ISERROR(SEARCH("Paenibacillus",P11)))</formula>
    </cfRule>
    <cfRule type="beginsWith" dxfId="297" priority="363" operator="beginsWith" text="Bacillus">
      <formula>LEFT(P11,LEN("Bacillus"))="Bacillus"</formula>
    </cfRule>
    <cfRule type="containsText" dxfId="296" priority="364" operator="containsText" text="Xanthomonas">
      <formula>NOT(ISERROR(SEARCH("Xanthomonas",P11)))</formula>
    </cfRule>
    <cfRule type="containsText" dxfId="295" priority="365" operator="containsText" text="Herbaspirillum">
      <formula>NOT(ISERROR(SEARCH("Herbaspirillum",P11)))</formula>
    </cfRule>
    <cfRule type="containsText" dxfId="294" priority="366" operator="containsText" text="Agrobacterium">
      <formula>NOT(ISERROR(SEARCH("Agrobacterium",P11)))</formula>
    </cfRule>
    <cfRule type="containsText" dxfId="293" priority="367" operator="containsText" text="Arthrobacter">
      <formula>NOT(ISERROR(SEARCH("Arthrobacter",P11)))</formula>
    </cfRule>
    <cfRule type="containsText" dxfId="292" priority="368" operator="containsText" text="Sphingomonas">
      <formula>NOT(ISERROR(SEARCH("Sphingomonas",P11)))</formula>
    </cfRule>
    <cfRule type="containsText" dxfId="291" priority="369" operator="containsText" text="Microbacterium">
      <formula>NOT(ISERROR(SEARCH("Microbacterium",P11)))</formula>
    </cfRule>
    <cfRule type="containsText" dxfId="290" priority="370" operator="containsText" text="Pseudomonas">
      <formula>NOT(ISERROR(SEARCH("Pseudomonas",P11)))</formula>
    </cfRule>
  </conditionalFormatting>
  <conditionalFormatting sqref="R13:S13">
    <cfRule type="containsText" dxfId="289" priority="301" operator="containsText" text="Rhodococcus">
      <formula>NOT(ISERROR(SEARCH("Rhodococcus",R13)))</formula>
    </cfRule>
    <cfRule type="containsText" dxfId="288" priority="302" operator="containsText" text="Paenibacillus">
      <formula>NOT(ISERROR(SEARCH("Paenibacillus",R13)))</formula>
    </cfRule>
    <cfRule type="beginsWith" dxfId="287" priority="303" operator="beginsWith" text="Bacillus">
      <formula>LEFT(R13,LEN("Bacillus"))="Bacillus"</formula>
    </cfRule>
    <cfRule type="containsText" dxfId="286" priority="304" operator="containsText" text="Xanthomonas">
      <formula>NOT(ISERROR(SEARCH("Xanthomonas",R13)))</formula>
    </cfRule>
    <cfRule type="containsText" dxfId="285" priority="305" operator="containsText" text="Herbaspirillum">
      <formula>NOT(ISERROR(SEARCH("Herbaspirillum",R13)))</formula>
    </cfRule>
    <cfRule type="containsText" dxfId="284" priority="306" operator="containsText" text="Agrobacterium">
      <formula>NOT(ISERROR(SEARCH("Agrobacterium",R13)))</formula>
    </cfRule>
    <cfRule type="containsText" dxfId="283" priority="307" operator="containsText" text="Arthrobacter">
      <formula>NOT(ISERROR(SEARCH("Arthrobacter",R13)))</formula>
    </cfRule>
    <cfRule type="containsText" dxfId="282" priority="308" operator="containsText" text="Sphingomonas">
      <formula>NOT(ISERROR(SEARCH("Sphingomonas",R13)))</formula>
    </cfRule>
    <cfRule type="containsText" dxfId="281" priority="309" operator="containsText" text="Microbacterium">
      <formula>NOT(ISERROR(SEARCH("Microbacterium",R13)))</formula>
    </cfRule>
    <cfRule type="containsText" dxfId="280" priority="310" operator="containsText" text="Pseudomonas">
      <formula>NOT(ISERROR(SEARCH("Pseudomonas",R13)))</formula>
    </cfRule>
  </conditionalFormatting>
  <conditionalFormatting sqref="R12:S12">
    <cfRule type="containsText" dxfId="279" priority="321" operator="containsText" text="Rhodococcus">
      <formula>NOT(ISERROR(SEARCH("Rhodococcus",R12)))</formula>
    </cfRule>
    <cfRule type="containsText" dxfId="278" priority="322" operator="containsText" text="Paenibacillus">
      <formula>NOT(ISERROR(SEARCH("Paenibacillus",R12)))</formula>
    </cfRule>
    <cfRule type="beginsWith" dxfId="277" priority="323" operator="beginsWith" text="Bacillus">
      <formula>LEFT(R12,LEN("Bacillus"))="Bacillus"</formula>
    </cfRule>
    <cfRule type="containsText" dxfId="276" priority="324" operator="containsText" text="Xanthomonas">
      <formula>NOT(ISERROR(SEARCH("Xanthomonas",R12)))</formula>
    </cfRule>
    <cfRule type="containsText" dxfId="275" priority="325" operator="containsText" text="Herbaspirillum">
      <formula>NOT(ISERROR(SEARCH("Herbaspirillum",R12)))</formula>
    </cfRule>
    <cfRule type="containsText" dxfId="274" priority="326" operator="containsText" text="Agrobacterium">
      <formula>NOT(ISERROR(SEARCH("Agrobacterium",R12)))</formula>
    </cfRule>
    <cfRule type="containsText" dxfId="273" priority="327" operator="containsText" text="Arthrobacter">
      <formula>NOT(ISERROR(SEARCH("Arthrobacter",R12)))</formula>
    </cfRule>
    <cfRule type="containsText" dxfId="272" priority="328" operator="containsText" text="Sphingomonas">
      <formula>NOT(ISERROR(SEARCH("Sphingomonas",R12)))</formula>
    </cfRule>
    <cfRule type="containsText" dxfId="271" priority="329" operator="containsText" text="Microbacterium">
      <formula>NOT(ISERROR(SEARCH("Microbacterium",R12)))</formula>
    </cfRule>
    <cfRule type="containsText" dxfId="270" priority="330" operator="containsText" text="Pseudomonas">
      <formula>NOT(ISERROR(SEARCH("Pseudomonas",R12)))</formula>
    </cfRule>
  </conditionalFormatting>
  <conditionalFormatting sqref="P13">
    <cfRule type="containsText" dxfId="269" priority="311" operator="containsText" text="Rhodococcus">
      <formula>NOT(ISERROR(SEARCH("Rhodococcus",P13)))</formula>
    </cfRule>
    <cfRule type="containsText" dxfId="268" priority="312" operator="containsText" text="Paenibacillus">
      <formula>NOT(ISERROR(SEARCH("Paenibacillus",P13)))</formula>
    </cfRule>
    <cfRule type="beginsWith" dxfId="267" priority="313" operator="beginsWith" text="Bacillus">
      <formula>LEFT(P13,LEN("Bacillus"))="Bacillus"</formula>
    </cfRule>
    <cfRule type="containsText" dxfId="266" priority="314" operator="containsText" text="Xanthomonas">
      <formula>NOT(ISERROR(SEARCH("Xanthomonas",P13)))</formula>
    </cfRule>
    <cfRule type="containsText" dxfId="265" priority="315" operator="containsText" text="Herbaspirillum">
      <formula>NOT(ISERROR(SEARCH("Herbaspirillum",P13)))</formula>
    </cfRule>
    <cfRule type="containsText" dxfId="264" priority="316" operator="containsText" text="Agrobacterium">
      <formula>NOT(ISERROR(SEARCH("Agrobacterium",P13)))</formula>
    </cfRule>
    <cfRule type="containsText" dxfId="263" priority="317" operator="containsText" text="Arthrobacter">
      <formula>NOT(ISERROR(SEARCH("Arthrobacter",P13)))</formula>
    </cfRule>
    <cfRule type="containsText" dxfId="262" priority="318" operator="containsText" text="Sphingomonas">
      <formula>NOT(ISERROR(SEARCH("Sphingomonas",P13)))</formula>
    </cfRule>
    <cfRule type="containsText" dxfId="261" priority="319" operator="containsText" text="Microbacterium">
      <formula>NOT(ISERROR(SEARCH("Microbacterium",P13)))</formula>
    </cfRule>
    <cfRule type="containsText" dxfId="260" priority="320" operator="containsText" text="Pseudomonas">
      <formula>NOT(ISERROR(SEARCH("Pseudomonas",P13)))</formula>
    </cfRule>
  </conditionalFormatting>
  <conditionalFormatting sqref="Q9">
    <cfRule type="containsText" dxfId="259" priority="191" operator="containsText" text="Rhodococcus">
      <formula>NOT(ISERROR(SEARCH("Rhodococcus",Q9)))</formula>
    </cfRule>
    <cfRule type="containsText" dxfId="258" priority="192" operator="containsText" text="Paenibacillus">
      <formula>NOT(ISERROR(SEARCH("Paenibacillus",Q9)))</formula>
    </cfRule>
    <cfRule type="beginsWith" dxfId="257" priority="193" operator="beginsWith" text="Bacillus">
      <formula>LEFT(Q9,LEN("Bacillus"))="Bacillus"</formula>
    </cfRule>
    <cfRule type="containsText" dxfId="256" priority="194" operator="containsText" text="Xanthomonas">
      <formula>NOT(ISERROR(SEARCH("Xanthomonas",Q9)))</formula>
    </cfRule>
    <cfRule type="containsText" dxfId="255" priority="195" operator="containsText" text="Herbaspirillum">
      <formula>NOT(ISERROR(SEARCH("Herbaspirillum",Q9)))</formula>
    </cfRule>
    <cfRule type="containsText" dxfId="254" priority="196" operator="containsText" text="Agrobacterium">
      <formula>NOT(ISERROR(SEARCH("Agrobacterium",Q9)))</formula>
    </cfRule>
    <cfRule type="containsText" dxfId="253" priority="197" operator="containsText" text="Arthrobacter">
      <formula>NOT(ISERROR(SEARCH("Arthrobacter",Q9)))</formula>
    </cfRule>
    <cfRule type="containsText" dxfId="252" priority="198" operator="containsText" text="Sphingomonas">
      <formula>NOT(ISERROR(SEARCH("Sphingomonas",Q9)))</formula>
    </cfRule>
    <cfRule type="containsText" dxfId="251" priority="199" operator="containsText" text="Microbacterium">
      <formula>NOT(ISERROR(SEARCH("Microbacterium",Q9)))</formula>
    </cfRule>
    <cfRule type="containsText" dxfId="250" priority="200" operator="containsText" text="Pseudomonas">
      <formula>NOT(ISERROR(SEARCH("Pseudomonas",Q9)))</formula>
    </cfRule>
  </conditionalFormatting>
  <conditionalFormatting sqref="AA13">
    <cfRule type="containsText" dxfId="249" priority="281" operator="containsText" text="Rhodococcus">
      <formula>NOT(ISERROR(SEARCH("Rhodococcus",AA13)))</formula>
    </cfRule>
    <cfRule type="containsText" dxfId="248" priority="282" operator="containsText" text="Paenibacillus">
      <formula>NOT(ISERROR(SEARCH("Paenibacillus",AA13)))</formula>
    </cfRule>
    <cfRule type="beginsWith" dxfId="247" priority="283" operator="beginsWith" text="Bacillus">
      <formula>LEFT(AA13,LEN("Bacillus"))="Bacillus"</formula>
    </cfRule>
    <cfRule type="containsText" dxfId="246" priority="284" operator="containsText" text="Xanthomonas">
      <formula>NOT(ISERROR(SEARCH("Xanthomonas",AA13)))</formula>
    </cfRule>
    <cfRule type="containsText" dxfId="245" priority="285" operator="containsText" text="Herbaspirillum">
      <formula>NOT(ISERROR(SEARCH("Herbaspirillum",AA13)))</formula>
    </cfRule>
    <cfRule type="containsText" dxfId="244" priority="286" operator="containsText" text="Agrobacterium">
      <formula>NOT(ISERROR(SEARCH("Agrobacterium",AA13)))</formula>
    </cfRule>
    <cfRule type="containsText" dxfId="243" priority="287" operator="containsText" text="Arthrobacter">
      <formula>NOT(ISERROR(SEARCH("Arthrobacter",AA13)))</formula>
    </cfRule>
    <cfRule type="containsText" dxfId="242" priority="288" operator="containsText" text="Sphingomonas">
      <formula>NOT(ISERROR(SEARCH("Sphingomonas",AA13)))</formula>
    </cfRule>
    <cfRule type="containsText" dxfId="241" priority="289" operator="containsText" text="Microbacterium">
      <formula>NOT(ISERROR(SEARCH("Microbacterium",AA13)))</formula>
    </cfRule>
    <cfRule type="containsText" dxfId="240" priority="290" operator="containsText" text="Pseudomonas">
      <formula>NOT(ISERROR(SEARCH("Pseudomonas",AA13)))</formula>
    </cfRule>
  </conditionalFormatting>
  <conditionalFormatting sqref="W14:X14">
    <cfRule type="containsText" dxfId="239" priority="271" operator="containsText" text="Rhodococcus">
      <formula>NOT(ISERROR(SEARCH("Rhodococcus",W14)))</formula>
    </cfRule>
    <cfRule type="containsText" dxfId="238" priority="272" operator="containsText" text="Paenibacillus">
      <formula>NOT(ISERROR(SEARCH("Paenibacillus",W14)))</formula>
    </cfRule>
    <cfRule type="beginsWith" dxfId="237" priority="273" operator="beginsWith" text="Bacillus">
      <formula>LEFT(W14,LEN("Bacillus"))="Bacillus"</formula>
    </cfRule>
    <cfRule type="containsText" dxfId="236" priority="274" operator="containsText" text="Xanthomonas">
      <formula>NOT(ISERROR(SEARCH("Xanthomonas",W14)))</formula>
    </cfRule>
    <cfRule type="containsText" dxfId="235" priority="275" operator="containsText" text="Herbaspirillum">
      <formula>NOT(ISERROR(SEARCH("Herbaspirillum",W14)))</formula>
    </cfRule>
    <cfRule type="containsText" dxfId="234" priority="276" operator="containsText" text="Agrobacterium">
      <formula>NOT(ISERROR(SEARCH("Agrobacterium",W14)))</formula>
    </cfRule>
    <cfRule type="containsText" dxfId="233" priority="277" operator="containsText" text="Arthrobacter">
      <formula>NOT(ISERROR(SEARCH("Arthrobacter",W14)))</formula>
    </cfRule>
    <cfRule type="containsText" dxfId="232" priority="278" operator="containsText" text="Sphingomonas">
      <formula>NOT(ISERROR(SEARCH("Sphingomonas",W14)))</formula>
    </cfRule>
    <cfRule type="containsText" dxfId="231" priority="279" operator="containsText" text="Microbacterium">
      <formula>NOT(ISERROR(SEARCH("Microbacterium",W14)))</formula>
    </cfRule>
    <cfRule type="containsText" dxfId="230" priority="280" operator="containsText" text="Pseudomonas">
      <formula>NOT(ISERROR(SEARCH("Pseudomonas",W14)))</formula>
    </cfRule>
  </conditionalFormatting>
  <conditionalFormatting sqref="W10:W13">
    <cfRule type="containsText" dxfId="229" priority="91" operator="containsText" text="Rhodococcus">
      <formula>NOT(ISERROR(SEARCH("Rhodococcus",W10)))</formula>
    </cfRule>
    <cfRule type="containsText" dxfId="228" priority="92" operator="containsText" text="Paenibacillus">
      <formula>NOT(ISERROR(SEARCH("Paenibacillus",W10)))</formula>
    </cfRule>
    <cfRule type="beginsWith" dxfId="227" priority="93" operator="beginsWith" text="Bacillus">
      <formula>LEFT(W10,LEN("Bacillus"))="Bacillus"</formula>
    </cfRule>
    <cfRule type="containsText" dxfId="226" priority="94" operator="containsText" text="Xanthomonas">
      <formula>NOT(ISERROR(SEARCH("Xanthomonas",W10)))</formula>
    </cfRule>
    <cfRule type="containsText" dxfId="225" priority="95" operator="containsText" text="Herbaspirillum">
      <formula>NOT(ISERROR(SEARCH("Herbaspirillum",W10)))</formula>
    </cfRule>
    <cfRule type="containsText" dxfId="224" priority="96" operator="containsText" text="Agrobacterium">
      <formula>NOT(ISERROR(SEARCH("Agrobacterium",W10)))</formula>
    </cfRule>
    <cfRule type="containsText" dxfId="223" priority="97" operator="containsText" text="Arthrobacter">
      <formula>NOT(ISERROR(SEARCH("Arthrobacter",W10)))</formula>
    </cfRule>
    <cfRule type="containsText" dxfId="222" priority="98" operator="containsText" text="Sphingomonas">
      <formula>NOT(ISERROR(SEARCH("Sphingomonas",W10)))</formula>
    </cfRule>
    <cfRule type="containsText" dxfId="221" priority="99" operator="containsText" text="Microbacterium">
      <formula>NOT(ISERROR(SEARCH("Microbacterium",W10)))</formula>
    </cfRule>
    <cfRule type="containsText" dxfId="220" priority="100" operator="containsText" text="Pseudomonas">
      <formula>NOT(ISERROR(SEARCH("Pseudomonas",W10)))</formula>
    </cfRule>
  </conditionalFormatting>
  <conditionalFormatting sqref="Y10:Y12">
    <cfRule type="containsText" dxfId="219" priority="41" operator="containsText" text="Rhodococcus">
      <formula>NOT(ISERROR(SEARCH("Rhodococcus",Y10)))</formula>
    </cfRule>
    <cfRule type="containsText" dxfId="218" priority="42" operator="containsText" text="Paenibacillus">
      <formula>NOT(ISERROR(SEARCH("Paenibacillus",Y10)))</formula>
    </cfRule>
    <cfRule type="beginsWith" dxfId="217" priority="43" operator="beginsWith" text="Bacillus">
      <formula>LEFT(Y10,LEN("Bacillus"))="Bacillus"</formula>
    </cfRule>
    <cfRule type="containsText" dxfId="216" priority="44" operator="containsText" text="Xanthomonas">
      <formula>NOT(ISERROR(SEARCH("Xanthomonas",Y10)))</formula>
    </cfRule>
    <cfRule type="containsText" dxfId="215" priority="45" operator="containsText" text="Herbaspirillum">
      <formula>NOT(ISERROR(SEARCH("Herbaspirillum",Y10)))</formula>
    </cfRule>
    <cfRule type="containsText" dxfId="214" priority="46" operator="containsText" text="Agrobacterium">
      <formula>NOT(ISERROR(SEARCH("Agrobacterium",Y10)))</formula>
    </cfRule>
    <cfRule type="containsText" dxfId="213" priority="47" operator="containsText" text="Arthrobacter">
      <formula>NOT(ISERROR(SEARCH("Arthrobacter",Y10)))</formula>
    </cfRule>
    <cfRule type="containsText" dxfId="212" priority="48" operator="containsText" text="Sphingomonas">
      <formula>NOT(ISERROR(SEARCH("Sphingomonas",Y10)))</formula>
    </cfRule>
    <cfRule type="containsText" dxfId="211" priority="49" operator="containsText" text="Microbacterium">
      <formula>NOT(ISERROR(SEARCH("Microbacterium",Y10)))</formula>
    </cfRule>
    <cfRule type="containsText" dxfId="210" priority="50" operator="containsText" text="Pseudomonas">
      <formula>NOT(ISERROR(SEARCH("Pseudomonas",Y10)))</formula>
    </cfRule>
  </conditionalFormatting>
  <conditionalFormatting sqref="U15 Z15:AA15">
    <cfRule type="containsText" dxfId="209" priority="241" operator="containsText" text="Rhodococcus">
      <formula>NOT(ISERROR(SEARCH("Rhodococcus",U15)))</formula>
    </cfRule>
    <cfRule type="containsText" dxfId="208" priority="242" operator="containsText" text="Paenibacillus">
      <formula>NOT(ISERROR(SEARCH("Paenibacillus",U15)))</formula>
    </cfRule>
    <cfRule type="beginsWith" dxfId="207" priority="243" operator="beginsWith" text="Bacillus">
      <formula>LEFT(U15,LEN("Bacillus"))="Bacillus"</formula>
    </cfRule>
    <cfRule type="containsText" dxfId="206" priority="244" operator="containsText" text="Xanthomonas">
      <formula>NOT(ISERROR(SEARCH("Xanthomonas",U15)))</formula>
    </cfRule>
    <cfRule type="containsText" dxfId="205" priority="245" operator="containsText" text="Herbaspirillum">
      <formula>NOT(ISERROR(SEARCH("Herbaspirillum",U15)))</formula>
    </cfRule>
    <cfRule type="containsText" dxfId="204" priority="246" operator="containsText" text="Agrobacterium">
      <formula>NOT(ISERROR(SEARCH("Agrobacterium",U15)))</formula>
    </cfRule>
    <cfRule type="containsText" dxfId="203" priority="247" operator="containsText" text="Arthrobacter">
      <formula>NOT(ISERROR(SEARCH("Arthrobacter",U15)))</formula>
    </cfRule>
    <cfRule type="containsText" dxfId="202" priority="248" operator="containsText" text="Sphingomonas">
      <formula>NOT(ISERROR(SEARCH("Sphingomonas",U15)))</formula>
    </cfRule>
    <cfRule type="containsText" dxfId="201" priority="249" operator="containsText" text="Microbacterium">
      <formula>NOT(ISERROR(SEARCH("Microbacterium",U15)))</formula>
    </cfRule>
    <cfRule type="containsText" dxfId="200" priority="250" operator="containsText" text="Pseudomonas">
      <formula>NOT(ISERROR(SEARCH("Pseudomonas",U15)))</formula>
    </cfRule>
  </conditionalFormatting>
  <conditionalFormatting sqref="U16:W16">
    <cfRule type="containsText" dxfId="199" priority="231" operator="containsText" text="Rhodococcus">
      <formula>NOT(ISERROR(SEARCH("Rhodococcus",U16)))</formula>
    </cfRule>
    <cfRule type="containsText" dxfId="198" priority="232" operator="containsText" text="Paenibacillus">
      <formula>NOT(ISERROR(SEARCH("Paenibacillus",U16)))</formula>
    </cfRule>
    <cfRule type="beginsWith" dxfId="197" priority="233" operator="beginsWith" text="Bacillus">
      <formula>LEFT(U16,LEN("Bacillus"))="Bacillus"</formula>
    </cfRule>
    <cfRule type="containsText" dxfId="196" priority="234" operator="containsText" text="Xanthomonas">
      <formula>NOT(ISERROR(SEARCH("Xanthomonas",U16)))</formula>
    </cfRule>
    <cfRule type="containsText" dxfId="195" priority="235" operator="containsText" text="Herbaspirillum">
      <formula>NOT(ISERROR(SEARCH("Herbaspirillum",U16)))</formula>
    </cfRule>
    <cfRule type="containsText" dxfId="194" priority="236" operator="containsText" text="Agrobacterium">
      <formula>NOT(ISERROR(SEARCH("Agrobacterium",U16)))</formula>
    </cfRule>
    <cfRule type="containsText" dxfId="193" priority="237" operator="containsText" text="Arthrobacter">
      <formula>NOT(ISERROR(SEARCH("Arthrobacter",U16)))</formula>
    </cfRule>
    <cfRule type="containsText" dxfId="192" priority="238" operator="containsText" text="Sphingomonas">
      <formula>NOT(ISERROR(SEARCH("Sphingomonas",U16)))</formula>
    </cfRule>
    <cfRule type="containsText" dxfId="191" priority="239" operator="containsText" text="Microbacterium">
      <formula>NOT(ISERROR(SEARCH("Microbacterium",U16)))</formula>
    </cfRule>
    <cfRule type="containsText" dxfId="190" priority="240" operator="containsText" text="Pseudomonas">
      <formula>NOT(ISERROR(SEARCH("Pseudomonas",U16)))</formula>
    </cfRule>
  </conditionalFormatting>
  <conditionalFormatting sqref="P16:Q16">
    <cfRule type="containsText" dxfId="189" priority="221" operator="containsText" text="Rhodococcus">
      <formula>NOT(ISERROR(SEARCH("Rhodococcus",P16)))</formula>
    </cfRule>
    <cfRule type="containsText" dxfId="188" priority="222" operator="containsText" text="Paenibacillus">
      <formula>NOT(ISERROR(SEARCH("Paenibacillus",P16)))</formula>
    </cfRule>
    <cfRule type="beginsWith" dxfId="187" priority="223" operator="beginsWith" text="Bacillus">
      <formula>LEFT(P16,LEN("Bacillus"))="Bacillus"</formula>
    </cfRule>
    <cfRule type="containsText" dxfId="186" priority="224" operator="containsText" text="Xanthomonas">
      <formula>NOT(ISERROR(SEARCH("Xanthomonas",P16)))</formula>
    </cfRule>
    <cfRule type="containsText" dxfId="185" priority="225" operator="containsText" text="Herbaspirillum">
      <formula>NOT(ISERROR(SEARCH("Herbaspirillum",P16)))</formula>
    </cfRule>
    <cfRule type="containsText" dxfId="184" priority="226" operator="containsText" text="Agrobacterium">
      <formula>NOT(ISERROR(SEARCH("Agrobacterium",P16)))</formula>
    </cfRule>
    <cfRule type="containsText" dxfId="183" priority="227" operator="containsText" text="Arthrobacter">
      <formula>NOT(ISERROR(SEARCH("Arthrobacter",P16)))</formula>
    </cfRule>
    <cfRule type="containsText" dxfId="182" priority="228" operator="containsText" text="Sphingomonas">
      <formula>NOT(ISERROR(SEARCH("Sphingomonas",P16)))</formula>
    </cfRule>
    <cfRule type="containsText" dxfId="181" priority="229" operator="containsText" text="Microbacterium">
      <formula>NOT(ISERROR(SEARCH("Microbacterium",P16)))</formula>
    </cfRule>
    <cfRule type="containsText" dxfId="180" priority="230" operator="containsText" text="Pseudomonas">
      <formula>NOT(ISERROR(SEARCH("Pseudomonas",P16)))</formula>
    </cfRule>
  </conditionalFormatting>
  <conditionalFormatting sqref="P9">
    <cfRule type="containsText" dxfId="179" priority="211" operator="containsText" text="Rhodococcus">
      <formula>NOT(ISERROR(SEARCH("Rhodococcus",P9)))</formula>
    </cfRule>
    <cfRule type="containsText" dxfId="178" priority="212" operator="containsText" text="Paenibacillus">
      <formula>NOT(ISERROR(SEARCH("Paenibacillus",P9)))</formula>
    </cfRule>
    <cfRule type="beginsWith" dxfId="177" priority="213" operator="beginsWith" text="Bacillus">
      <formula>LEFT(P9,LEN("Bacillus"))="Bacillus"</formula>
    </cfRule>
    <cfRule type="containsText" dxfId="176" priority="214" operator="containsText" text="Xanthomonas">
      <formula>NOT(ISERROR(SEARCH("Xanthomonas",P9)))</formula>
    </cfRule>
    <cfRule type="containsText" dxfId="175" priority="215" operator="containsText" text="Herbaspirillum">
      <formula>NOT(ISERROR(SEARCH("Herbaspirillum",P9)))</formula>
    </cfRule>
    <cfRule type="containsText" dxfId="174" priority="216" operator="containsText" text="Agrobacterium">
      <formula>NOT(ISERROR(SEARCH("Agrobacterium",P9)))</formula>
    </cfRule>
    <cfRule type="containsText" dxfId="173" priority="217" operator="containsText" text="Arthrobacter">
      <formula>NOT(ISERROR(SEARCH("Arthrobacter",P9)))</formula>
    </cfRule>
    <cfRule type="containsText" dxfId="172" priority="218" operator="containsText" text="Sphingomonas">
      <formula>NOT(ISERROR(SEARCH("Sphingomonas",P9)))</formula>
    </cfRule>
    <cfRule type="containsText" dxfId="171" priority="219" operator="containsText" text="Microbacterium">
      <formula>NOT(ISERROR(SEARCH("Microbacterium",P9)))</formula>
    </cfRule>
    <cfRule type="containsText" dxfId="170" priority="220" operator="containsText" text="Pseudomonas">
      <formula>NOT(ISERROR(SEARCH("Pseudomonas",P9)))</formula>
    </cfRule>
  </conditionalFormatting>
  <conditionalFormatting sqref="P15">
    <cfRule type="containsText" dxfId="169" priority="201" operator="containsText" text="Rhodococcus">
      <formula>NOT(ISERROR(SEARCH("Rhodococcus",P15)))</formula>
    </cfRule>
    <cfRule type="containsText" dxfId="168" priority="202" operator="containsText" text="Paenibacillus">
      <formula>NOT(ISERROR(SEARCH("Paenibacillus",P15)))</formula>
    </cfRule>
    <cfRule type="beginsWith" dxfId="167" priority="203" operator="beginsWith" text="Bacillus">
      <formula>LEFT(P15,LEN("Bacillus"))="Bacillus"</formula>
    </cfRule>
    <cfRule type="containsText" dxfId="166" priority="204" operator="containsText" text="Xanthomonas">
      <formula>NOT(ISERROR(SEARCH("Xanthomonas",P15)))</formula>
    </cfRule>
    <cfRule type="containsText" dxfId="165" priority="205" operator="containsText" text="Herbaspirillum">
      <formula>NOT(ISERROR(SEARCH("Herbaspirillum",P15)))</formula>
    </cfRule>
    <cfRule type="containsText" dxfId="164" priority="206" operator="containsText" text="Agrobacterium">
      <formula>NOT(ISERROR(SEARCH("Agrobacterium",P15)))</formula>
    </cfRule>
    <cfRule type="containsText" dxfId="163" priority="207" operator="containsText" text="Arthrobacter">
      <formula>NOT(ISERROR(SEARCH("Arthrobacter",P15)))</formula>
    </cfRule>
    <cfRule type="containsText" dxfId="162" priority="208" operator="containsText" text="Sphingomonas">
      <formula>NOT(ISERROR(SEARCH("Sphingomonas",P15)))</formula>
    </cfRule>
    <cfRule type="containsText" dxfId="161" priority="209" operator="containsText" text="Microbacterium">
      <formula>NOT(ISERROR(SEARCH("Microbacterium",P15)))</formula>
    </cfRule>
    <cfRule type="containsText" dxfId="160" priority="210" operator="containsText" text="Pseudomonas">
      <formula>NOT(ISERROR(SEARCH("Pseudomonas",P15)))</formula>
    </cfRule>
  </conditionalFormatting>
  <conditionalFormatting sqref="R9">
    <cfRule type="containsText" dxfId="159" priority="171" operator="containsText" text="Rhodococcus">
      <formula>NOT(ISERROR(SEARCH("Rhodococcus",R9)))</formula>
    </cfRule>
    <cfRule type="containsText" dxfId="158" priority="172" operator="containsText" text="Paenibacillus">
      <formula>NOT(ISERROR(SEARCH("Paenibacillus",R9)))</formula>
    </cfRule>
    <cfRule type="beginsWith" dxfId="157" priority="173" operator="beginsWith" text="Bacillus">
      <formula>LEFT(R9,LEN("Bacillus"))="Bacillus"</formula>
    </cfRule>
    <cfRule type="containsText" dxfId="156" priority="174" operator="containsText" text="Xanthomonas">
      <formula>NOT(ISERROR(SEARCH("Xanthomonas",R9)))</formula>
    </cfRule>
    <cfRule type="containsText" dxfId="155" priority="175" operator="containsText" text="Herbaspirillum">
      <formula>NOT(ISERROR(SEARCH("Herbaspirillum",R9)))</formula>
    </cfRule>
    <cfRule type="containsText" dxfId="154" priority="176" operator="containsText" text="Agrobacterium">
      <formula>NOT(ISERROR(SEARCH("Agrobacterium",R9)))</formula>
    </cfRule>
    <cfRule type="containsText" dxfId="153" priority="177" operator="containsText" text="Arthrobacter">
      <formula>NOT(ISERROR(SEARCH("Arthrobacter",R9)))</formula>
    </cfRule>
    <cfRule type="containsText" dxfId="152" priority="178" operator="containsText" text="Sphingomonas">
      <formula>NOT(ISERROR(SEARCH("Sphingomonas",R9)))</formula>
    </cfRule>
    <cfRule type="containsText" dxfId="151" priority="179" operator="containsText" text="Microbacterium">
      <formula>NOT(ISERROR(SEARCH("Microbacterium",R9)))</formula>
    </cfRule>
    <cfRule type="containsText" dxfId="150" priority="180" operator="containsText" text="Pseudomonas">
      <formula>NOT(ISERROR(SEARCH("Pseudomonas",R9)))</formula>
    </cfRule>
  </conditionalFormatting>
  <conditionalFormatting sqref="R14">
    <cfRule type="containsText" dxfId="149" priority="161" operator="containsText" text="Rhodococcus">
      <formula>NOT(ISERROR(SEARCH("Rhodococcus",R14)))</formula>
    </cfRule>
    <cfRule type="containsText" dxfId="148" priority="162" operator="containsText" text="Paenibacillus">
      <formula>NOT(ISERROR(SEARCH("Paenibacillus",R14)))</formula>
    </cfRule>
    <cfRule type="beginsWith" dxfId="147" priority="163" operator="beginsWith" text="Bacillus">
      <formula>LEFT(R14,LEN("Bacillus"))="Bacillus"</formula>
    </cfRule>
    <cfRule type="containsText" dxfId="146" priority="164" operator="containsText" text="Xanthomonas">
      <formula>NOT(ISERROR(SEARCH("Xanthomonas",R14)))</formula>
    </cfRule>
    <cfRule type="containsText" dxfId="145" priority="165" operator="containsText" text="Herbaspirillum">
      <formula>NOT(ISERROR(SEARCH("Herbaspirillum",R14)))</formula>
    </cfRule>
    <cfRule type="containsText" dxfId="144" priority="166" operator="containsText" text="Agrobacterium">
      <formula>NOT(ISERROR(SEARCH("Agrobacterium",R14)))</formula>
    </cfRule>
    <cfRule type="containsText" dxfId="143" priority="167" operator="containsText" text="Arthrobacter">
      <formula>NOT(ISERROR(SEARCH("Arthrobacter",R14)))</formula>
    </cfRule>
    <cfRule type="containsText" dxfId="142" priority="168" operator="containsText" text="Sphingomonas">
      <formula>NOT(ISERROR(SEARCH("Sphingomonas",R14)))</formula>
    </cfRule>
    <cfRule type="containsText" dxfId="141" priority="169" operator="containsText" text="Microbacterium">
      <formula>NOT(ISERROR(SEARCH("Microbacterium",R14)))</formula>
    </cfRule>
    <cfRule type="containsText" dxfId="140" priority="170" operator="containsText" text="Pseudomonas">
      <formula>NOT(ISERROR(SEARCH("Pseudomonas",R14)))</formula>
    </cfRule>
  </conditionalFormatting>
  <conditionalFormatting sqref="T9">
    <cfRule type="containsText" dxfId="139" priority="151" operator="containsText" text="Rhodococcus">
      <formula>NOT(ISERROR(SEARCH("Rhodococcus",T9)))</formula>
    </cfRule>
    <cfRule type="containsText" dxfId="138" priority="152" operator="containsText" text="Paenibacillus">
      <formula>NOT(ISERROR(SEARCH("Paenibacillus",T9)))</formula>
    </cfRule>
    <cfRule type="beginsWith" dxfId="137" priority="153" operator="beginsWith" text="Bacillus">
      <formula>LEFT(T9,LEN("Bacillus"))="Bacillus"</formula>
    </cfRule>
    <cfRule type="containsText" dxfId="136" priority="154" operator="containsText" text="Xanthomonas">
      <formula>NOT(ISERROR(SEARCH("Xanthomonas",T9)))</formula>
    </cfRule>
    <cfRule type="containsText" dxfId="135" priority="155" operator="containsText" text="Herbaspirillum">
      <formula>NOT(ISERROR(SEARCH("Herbaspirillum",T9)))</formula>
    </cfRule>
    <cfRule type="containsText" dxfId="134" priority="156" operator="containsText" text="Agrobacterium">
      <formula>NOT(ISERROR(SEARCH("Agrobacterium",T9)))</formula>
    </cfRule>
    <cfRule type="containsText" dxfId="133" priority="157" operator="containsText" text="Arthrobacter">
      <formula>NOT(ISERROR(SEARCH("Arthrobacter",T9)))</formula>
    </cfRule>
    <cfRule type="containsText" dxfId="132" priority="158" operator="containsText" text="Sphingomonas">
      <formula>NOT(ISERROR(SEARCH("Sphingomonas",T9)))</formula>
    </cfRule>
    <cfRule type="containsText" dxfId="131" priority="159" operator="containsText" text="Microbacterium">
      <formula>NOT(ISERROR(SEARCH("Microbacterium",T9)))</formula>
    </cfRule>
    <cfRule type="containsText" dxfId="130" priority="160" operator="containsText" text="Pseudomonas">
      <formula>NOT(ISERROR(SEARCH("Pseudomonas",T9)))</formula>
    </cfRule>
  </conditionalFormatting>
  <conditionalFormatting sqref="T12">
    <cfRule type="containsText" dxfId="129" priority="141" operator="containsText" text="Rhodococcus">
      <formula>NOT(ISERROR(SEARCH("Rhodococcus",T12)))</formula>
    </cfRule>
    <cfRule type="containsText" dxfId="128" priority="142" operator="containsText" text="Paenibacillus">
      <formula>NOT(ISERROR(SEARCH("Paenibacillus",T12)))</formula>
    </cfRule>
    <cfRule type="beginsWith" dxfId="127" priority="143" operator="beginsWith" text="Bacillus">
      <formula>LEFT(T12,LEN("Bacillus"))="Bacillus"</formula>
    </cfRule>
    <cfRule type="containsText" dxfId="126" priority="144" operator="containsText" text="Xanthomonas">
      <formula>NOT(ISERROR(SEARCH("Xanthomonas",T12)))</formula>
    </cfRule>
    <cfRule type="containsText" dxfId="125" priority="145" operator="containsText" text="Herbaspirillum">
      <formula>NOT(ISERROR(SEARCH("Herbaspirillum",T12)))</formula>
    </cfRule>
    <cfRule type="containsText" dxfId="124" priority="146" operator="containsText" text="Agrobacterium">
      <formula>NOT(ISERROR(SEARCH("Agrobacterium",T12)))</formula>
    </cfRule>
    <cfRule type="containsText" dxfId="123" priority="147" operator="containsText" text="Arthrobacter">
      <formula>NOT(ISERROR(SEARCH("Arthrobacter",T12)))</formula>
    </cfRule>
    <cfRule type="containsText" dxfId="122" priority="148" operator="containsText" text="Sphingomonas">
      <formula>NOT(ISERROR(SEARCH("Sphingomonas",T12)))</formula>
    </cfRule>
    <cfRule type="containsText" dxfId="121" priority="149" operator="containsText" text="Microbacterium">
      <formula>NOT(ISERROR(SEARCH("Microbacterium",T12)))</formula>
    </cfRule>
    <cfRule type="containsText" dxfId="120" priority="150" operator="containsText" text="Pseudomonas">
      <formula>NOT(ISERROR(SEARCH("Pseudomonas",T12)))</formula>
    </cfRule>
  </conditionalFormatting>
  <conditionalFormatting sqref="U13:U14">
    <cfRule type="containsText" dxfId="119" priority="131" operator="containsText" text="Rhodococcus">
      <formula>NOT(ISERROR(SEARCH("Rhodococcus",U13)))</formula>
    </cfRule>
    <cfRule type="containsText" dxfId="118" priority="132" operator="containsText" text="Paenibacillus">
      <formula>NOT(ISERROR(SEARCH("Paenibacillus",U13)))</formula>
    </cfRule>
    <cfRule type="beginsWith" dxfId="117" priority="133" operator="beginsWith" text="Bacillus">
      <formula>LEFT(U13,LEN("Bacillus"))="Bacillus"</formula>
    </cfRule>
    <cfRule type="containsText" dxfId="116" priority="134" operator="containsText" text="Xanthomonas">
      <formula>NOT(ISERROR(SEARCH("Xanthomonas",U13)))</formula>
    </cfRule>
    <cfRule type="containsText" dxfId="115" priority="135" operator="containsText" text="Herbaspirillum">
      <formula>NOT(ISERROR(SEARCH("Herbaspirillum",U13)))</formula>
    </cfRule>
    <cfRule type="containsText" dxfId="114" priority="136" operator="containsText" text="Agrobacterium">
      <formula>NOT(ISERROR(SEARCH("Agrobacterium",U13)))</formula>
    </cfRule>
    <cfRule type="containsText" dxfId="113" priority="137" operator="containsText" text="Arthrobacter">
      <formula>NOT(ISERROR(SEARCH("Arthrobacter",U13)))</formula>
    </cfRule>
    <cfRule type="containsText" dxfId="112" priority="138" operator="containsText" text="Sphingomonas">
      <formula>NOT(ISERROR(SEARCH("Sphingomonas",U13)))</formula>
    </cfRule>
    <cfRule type="containsText" dxfId="111" priority="139" operator="containsText" text="Microbacterium">
      <formula>NOT(ISERROR(SEARCH("Microbacterium",U13)))</formula>
    </cfRule>
    <cfRule type="containsText" dxfId="110" priority="140" operator="containsText" text="Pseudomonas">
      <formula>NOT(ISERROR(SEARCH("Pseudomonas",U13)))</formula>
    </cfRule>
  </conditionalFormatting>
  <conditionalFormatting sqref="V13:V15">
    <cfRule type="containsText" dxfId="109" priority="121" operator="containsText" text="Rhodococcus">
      <formula>NOT(ISERROR(SEARCH("Rhodococcus",V13)))</formula>
    </cfRule>
    <cfRule type="containsText" dxfId="108" priority="122" operator="containsText" text="Paenibacillus">
      <formula>NOT(ISERROR(SEARCH("Paenibacillus",V13)))</formula>
    </cfRule>
    <cfRule type="beginsWith" dxfId="107" priority="123" operator="beginsWith" text="Bacillus">
      <formula>LEFT(V13,LEN("Bacillus"))="Bacillus"</formula>
    </cfRule>
    <cfRule type="containsText" dxfId="106" priority="124" operator="containsText" text="Xanthomonas">
      <formula>NOT(ISERROR(SEARCH("Xanthomonas",V13)))</formula>
    </cfRule>
    <cfRule type="containsText" dxfId="105" priority="125" operator="containsText" text="Herbaspirillum">
      <formula>NOT(ISERROR(SEARCH("Herbaspirillum",V13)))</formula>
    </cfRule>
    <cfRule type="containsText" dxfId="104" priority="126" operator="containsText" text="Agrobacterium">
      <formula>NOT(ISERROR(SEARCH("Agrobacterium",V13)))</formula>
    </cfRule>
    <cfRule type="containsText" dxfId="103" priority="127" operator="containsText" text="Arthrobacter">
      <formula>NOT(ISERROR(SEARCH("Arthrobacter",V13)))</formula>
    </cfRule>
    <cfRule type="containsText" dxfId="102" priority="128" operator="containsText" text="Sphingomonas">
      <formula>NOT(ISERROR(SEARCH("Sphingomonas",V13)))</formula>
    </cfRule>
    <cfRule type="containsText" dxfId="101" priority="129" operator="containsText" text="Microbacterium">
      <formula>NOT(ISERROR(SEARCH("Microbacterium",V13)))</formula>
    </cfRule>
    <cfRule type="containsText" dxfId="100" priority="130" operator="containsText" text="Pseudomonas">
      <formula>NOT(ISERROR(SEARCH("Pseudomonas",V13)))</formula>
    </cfRule>
  </conditionalFormatting>
  <conditionalFormatting sqref="V9">
    <cfRule type="containsText" dxfId="99" priority="111" operator="containsText" text="Rhodococcus">
      <formula>NOT(ISERROR(SEARCH("Rhodococcus",V9)))</formula>
    </cfRule>
    <cfRule type="containsText" dxfId="98" priority="112" operator="containsText" text="Paenibacillus">
      <formula>NOT(ISERROR(SEARCH("Paenibacillus",V9)))</formula>
    </cfRule>
    <cfRule type="beginsWith" dxfId="97" priority="113" operator="beginsWith" text="Bacillus">
      <formula>LEFT(V9,LEN("Bacillus"))="Bacillus"</formula>
    </cfRule>
    <cfRule type="containsText" dxfId="96" priority="114" operator="containsText" text="Xanthomonas">
      <formula>NOT(ISERROR(SEARCH("Xanthomonas",V9)))</formula>
    </cfRule>
    <cfRule type="containsText" dxfId="95" priority="115" operator="containsText" text="Herbaspirillum">
      <formula>NOT(ISERROR(SEARCH("Herbaspirillum",V9)))</formula>
    </cfRule>
    <cfRule type="containsText" dxfId="94" priority="116" operator="containsText" text="Agrobacterium">
      <formula>NOT(ISERROR(SEARCH("Agrobacterium",V9)))</formula>
    </cfRule>
    <cfRule type="containsText" dxfId="93" priority="117" operator="containsText" text="Arthrobacter">
      <formula>NOT(ISERROR(SEARCH("Arthrobacter",V9)))</formula>
    </cfRule>
    <cfRule type="containsText" dxfId="92" priority="118" operator="containsText" text="Sphingomonas">
      <formula>NOT(ISERROR(SEARCH("Sphingomonas",V9)))</formula>
    </cfRule>
    <cfRule type="containsText" dxfId="91" priority="119" operator="containsText" text="Microbacterium">
      <formula>NOT(ISERROR(SEARCH("Microbacterium",V9)))</formula>
    </cfRule>
    <cfRule type="containsText" dxfId="90" priority="120" operator="containsText" text="Pseudomonas">
      <formula>NOT(ISERROR(SEARCH("Pseudomonas",V9)))</formula>
    </cfRule>
  </conditionalFormatting>
  <conditionalFormatting sqref="W15">
    <cfRule type="containsText" dxfId="89" priority="101" operator="containsText" text="Rhodococcus">
      <formula>NOT(ISERROR(SEARCH("Rhodococcus",W15)))</formula>
    </cfRule>
    <cfRule type="containsText" dxfId="88" priority="102" operator="containsText" text="Paenibacillus">
      <formula>NOT(ISERROR(SEARCH("Paenibacillus",W15)))</formula>
    </cfRule>
    <cfRule type="beginsWith" dxfId="87" priority="103" operator="beginsWith" text="Bacillus">
      <formula>LEFT(W15,LEN("Bacillus"))="Bacillus"</formula>
    </cfRule>
    <cfRule type="containsText" dxfId="86" priority="104" operator="containsText" text="Xanthomonas">
      <formula>NOT(ISERROR(SEARCH("Xanthomonas",W15)))</formula>
    </cfRule>
    <cfRule type="containsText" dxfId="85" priority="105" operator="containsText" text="Herbaspirillum">
      <formula>NOT(ISERROR(SEARCH("Herbaspirillum",W15)))</formula>
    </cfRule>
    <cfRule type="containsText" dxfId="84" priority="106" operator="containsText" text="Agrobacterium">
      <formula>NOT(ISERROR(SEARCH("Agrobacterium",W15)))</formula>
    </cfRule>
    <cfRule type="containsText" dxfId="83" priority="107" operator="containsText" text="Arthrobacter">
      <formula>NOT(ISERROR(SEARCH("Arthrobacter",W15)))</formula>
    </cfRule>
    <cfRule type="containsText" dxfId="82" priority="108" operator="containsText" text="Sphingomonas">
      <formula>NOT(ISERROR(SEARCH("Sphingomonas",W15)))</formula>
    </cfRule>
    <cfRule type="containsText" dxfId="81" priority="109" operator="containsText" text="Microbacterium">
      <formula>NOT(ISERROR(SEARCH("Microbacterium",W15)))</formula>
    </cfRule>
    <cfRule type="containsText" dxfId="80" priority="110" operator="containsText" text="Pseudomonas">
      <formula>NOT(ISERROR(SEARCH("Pseudomonas",W15)))</formula>
    </cfRule>
  </conditionalFormatting>
  <conditionalFormatting sqref="X10">
    <cfRule type="containsText" dxfId="79" priority="81" operator="containsText" text="Rhodococcus">
      <formula>NOT(ISERROR(SEARCH("Rhodococcus",X10)))</formula>
    </cfRule>
    <cfRule type="containsText" dxfId="78" priority="82" operator="containsText" text="Paenibacillus">
      <formula>NOT(ISERROR(SEARCH("Paenibacillus",X10)))</formula>
    </cfRule>
    <cfRule type="beginsWith" dxfId="77" priority="83" operator="beginsWith" text="Bacillus">
      <formula>LEFT(X10,LEN("Bacillus"))="Bacillus"</formula>
    </cfRule>
    <cfRule type="containsText" dxfId="76" priority="84" operator="containsText" text="Xanthomonas">
      <formula>NOT(ISERROR(SEARCH("Xanthomonas",X10)))</formula>
    </cfRule>
    <cfRule type="containsText" dxfId="75" priority="85" operator="containsText" text="Herbaspirillum">
      <formula>NOT(ISERROR(SEARCH("Herbaspirillum",X10)))</formula>
    </cfRule>
    <cfRule type="containsText" dxfId="74" priority="86" operator="containsText" text="Agrobacterium">
      <formula>NOT(ISERROR(SEARCH("Agrobacterium",X10)))</formula>
    </cfRule>
    <cfRule type="containsText" dxfId="73" priority="87" operator="containsText" text="Arthrobacter">
      <formula>NOT(ISERROR(SEARCH("Arthrobacter",X10)))</formula>
    </cfRule>
    <cfRule type="containsText" dxfId="72" priority="88" operator="containsText" text="Sphingomonas">
      <formula>NOT(ISERROR(SEARCH("Sphingomonas",X10)))</formula>
    </cfRule>
    <cfRule type="containsText" dxfId="71" priority="89" operator="containsText" text="Microbacterium">
      <formula>NOT(ISERROR(SEARCH("Microbacterium",X10)))</formula>
    </cfRule>
    <cfRule type="containsText" dxfId="70" priority="90" operator="containsText" text="Pseudomonas">
      <formula>NOT(ISERROR(SEARCH("Pseudomonas",X10)))</formula>
    </cfRule>
  </conditionalFormatting>
  <conditionalFormatting sqref="X12">
    <cfRule type="containsText" dxfId="69" priority="71" operator="containsText" text="Rhodococcus">
      <formula>NOT(ISERROR(SEARCH("Rhodococcus",X12)))</formula>
    </cfRule>
    <cfRule type="containsText" dxfId="68" priority="72" operator="containsText" text="Paenibacillus">
      <formula>NOT(ISERROR(SEARCH("Paenibacillus",X12)))</formula>
    </cfRule>
    <cfRule type="beginsWith" dxfId="67" priority="73" operator="beginsWith" text="Bacillus">
      <formula>LEFT(X12,LEN("Bacillus"))="Bacillus"</formula>
    </cfRule>
    <cfRule type="containsText" dxfId="66" priority="74" operator="containsText" text="Xanthomonas">
      <formula>NOT(ISERROR(SEARCH("Xanthomonas",X12)))</formula>
    </cfRule>
    <cfRule type="containsText" dxfId="65" priority="75" operator="containsText" text="Herbaspirillum">
      <formula>NOT(ISERROR(SEARCH("Herbaspirillum",X12)))</formula>
    </cfRule>
    <cfRule type="containsText" dxfId="64" priority="76" operator="containsText" text="Agrobacterium">
      <formula>NOT(ISERROR(SEARCH("Agrobacterium",X12)))</formula>
    </cfRule>
    <cfRule type="containsText" dxfId="63" priority="77" operator="containsText" text="Arthrobacter">
      <formula>NOT(ISERROR(SEARCH("Arthrobacter",X12)))</formula>
    </cfRule>
    <cfRule type="containsText" dxfId="62" priority="78" operator="containsText" text="Sphingomonas">
      <formula>NOT(ISERROR(SEARCH("Sphingomonas",X12)))</formula>
    </cfRule>
    <cfRule type="containsText" dxfId="61" priority="79" operator="containsText" text="Microbacterium">
      <formula>NOT(ISERROR(SEARCH("Microbacterium",X12)))</formula>
    </cfRule>
    <cfRule type="containsText" dxfId="60" priority="80" operator="containsText" text="Pseudomonas">
      <formula>NOT(ISERROR(SEARCH("Pseudomonas",X12)))</formula>
    </cfRule>
  </conditionalFormatting>
  <conditionalFormatting sqref="X15:X16">
    <cfRule type="containsText" dxfId="59" priority="61" operator="containsText" text="Rhodococcus">
      <formula>NOT(ISERROR(SEARCH("Rhodococcus",X15)))</formula>
    </cfRule>
    <cfRule type="containsText" dxfId="58" priority="62" operator="containsText" text="Paenibacillus">
      <formula>NOT(ISERROR(SEARCH("Paenibacillus",X15)))</formula>
    </cfRule>
    <cfRule type="beginsWith" dxfId="57" priority="63" operator="beginsWith" text="Bacillus">
      <formula>LEFT(X15,LEN("Bacillus"))="Bacillus"</formula>
    </cfRule>
    <cfRule type="containsText" dxfId="56" priority="64" operator="containsText" text="Xanthomonas">
      <formula>NOT(ISERROR(SEARCH("Xanthomonas",X15)))</formula>
    </cfRule>
    <cfRule type="containsText" dxfId="55" priority="65" operator="containsText" text="Herbaspirillum">
      <formula>NOT(ISERROR(SEARCH("Herbaspirillum",X15)))</formula>
    </cfRule>
    <cfRule type="containsText" dxfId="54" priority="66" operator="containsText" text="Agrobacterium">
      <formula>NOT(ISERROR(SEARCH("Agrobacterium",X15)))</formula>
    </cfRule>
    <cfRule type="containsText" dxfId="53" priority="67" operator="containsText" text="Arthrobacter">
      <formula>NOT(ISERROR(SEARCH("Arthrobacter",X15)))</formula>
    </cfRule>
    <cfRule type="containsText" dxfId="52" priority="68" operator="containsText" text="Sphingomonas">
      <formula>NOT(ISERROR(SEARCH("Sphingomonas",X15)))</formula>
    </cfRule>
    <cfRule type="containsText" dxfId="51" priority="69" operator="containsText" text="Microbacterium">
      <formula>NOT(ISERROR(SEARCH("Microbacterium",X15)))</formula>
    </cfRule>
    <cfRule type="containsText" dxfId="50" priority="70" operator="containsText" text="Pseudomonas">
      <formula>NOT(ISERROR(SEARCH("Pseudomonas",X15)))</formula>
    </cfRule>
  </conditionalFormatting>
  <conditionalFormatting sqref="Y14:Y16">
    <cfRule type="containsText" dxfId="49" priority="51" operator="containsText" text="Rhodococcus">
      <formula>NOT(ISERROR(SEARCH("Rhodococcus",Y14)))</formula>
    </cfRule>
    <cfRule type="containsText" dxfId="48" priority="52" operator="containsText" text="Paenibacillus">
      <formula>NOT(ISERROR(SEARCH("Paenibacillus",Y14)))</formula>
    </cfRule>
    <cfRule type="beginsWith" dxfId="47" priority="53" operator="beginsWith" text="Bacillus">
      <formula>LEFT(Y14,LEN("Bacillus"))="Bacillus"</formula>
    </cfRule>
    <cfRule type="containsText" dxfId="46" priority="54" operator="containsText" text="Xanthomonas">
      <formula>NOT(ISERROR(SEARCH("Xanthomonas",Y14)))</formula>
    </cfRule>
    <cfRule type="containsText" dxfId="45" priority="55" operator="containsText" text="Herbaspirillum">
      <formula>NOT(ISERROR(SEARCH("Herbaspirillum",Y14)))</formula>
    </cfRule>
    <cfRule type="containsText" dxfId="44" priority="56" operator="containsText" text="Agrobacterium">
      <formula>NOT(ISERROR(SEARCH("Agrobacterium",Y14)))</formula>
    </cfRule>
    <cfRule type="containsText" dxfId="43" priority="57" operator="containsText" text="Arthrobacter">
      <formula>NOT(ISERROR(SEARCH("Arthrobacter",Y14)))</formula>
    </cfRule>
    <cfRule type="containsText" dxfId="42" priority="58" operator="containsText" text="Sphingomonas">
      <formula>NOT(ISERROR(SEARCH("Sphingomonas",Y14)))</formula>
    </cfRule>
    <cfRule type="containsText" dxfId="41" priority="59" operator="containsText" text="Microbacterium">
      <formula>NOT(ISERROR(SEARCH("Microbacterium",Y14)))</formula>
    </cfRule>
    <cfRule type="containsText" dxfId="40" priority="60" operator="containsText" text="Pseudomonas">
      <formula>NOT(ISERROR(SEARCH("Pseudomonas",Y14)))</formula>
    </cfRule>
  </conditionalFormatting>
  <conditionalFormatting sqref="Z10:Z12">
    <cfRule type="containsText" dxfId="39" priority="31" operator="containsText" text="Rhodococcus">
      <formula>NOT(ISERROR(SEARCH("Rhodococcus",Z10)))</formula>
    </cfRule>
    <cfRule type="containsText" dxfId="38" priority="32" operator="containsText" text="Paenibacillus">
      <formula>NOT(ISERROR(SEARCH("Paenibacillus",Z10)))</formula>
    </cfRule>
    <cfRule type="beginsWith" dxfId="37" priority="33" operator="beginsWith" text="Bacillus">
      <formula>LEFT(Z10,LEN("Bacillus"))="Bacillus"</formula>
    </cfRule>
    <cfRule type="containsText" dxfId="36" priority="34" operator="containsText" text="Xanthomonas">
      <formula>NOT(ISERROR(SEARCH("Xanthomonas",Z10)))</formula>
    </cfRule>
    <cfRule type="containsText" dxfId="35" priority="35" operator="containsText" text="Herbaspirillum">
      <formula>NOT(ISERROR(SEARCH("Herbaspirillum",Z10)))</formula>
    </cfRule>
    <cfRule type="containsText" dxfId="34" priority="36" operator="containsText" text="Agrobacterium">
      <formula>NOT(ISERROR(SEARCH("Agrobacterium",Z10)))</formula>
    </cfRule>
    <cfRule type="containsText" dxfId="33" priority="37" operator="containsText" text="Arthrobacter">
      <formula>NOT(ISERROR(SEARCH("Arthrobacter",Z10)))</formula>
    </cfRule>
    <cfRule type="containsText" dxfId="32" priority="38" operator="containsText" text="Sphingomonas">
      <formula>NOT(ISERROR(SEARCH("Sphingomonas",Z10)))</formula>
    </cfRule>
    <cfRule type="containsText" dxfId="31" priority="39" operator="containsText" text="Microbacterium">
      <formula>NOT(ISERROR(SEARCH("Microbacterium",Z10)))</formula>
    </cfRule>
    <cfRule type="containsText" dxfId="30" priority="40" operator="containsText" text="Pseudomonas">
      <formula>NOT(ISERROR(SEARCH("Pseudomonas",Z10)))</formula>
    </cfRule>
  </conditionalFormatting>
  <conditionalFormatting sqref="AA12">
    <cfRule type="containsText" dxfId="29" priority="21" operator="containsText" text="Rhodococcus">
      <formula>NOT(ISERROR(SEARCH("Rhodococcus",AA12)))</formula>
    </cfRule>
    <cfRule type="containsText" dxfId="28" priority="22" operator="containsText" text="Paenibacillus">
      <formula>NOT(ISERROR(SEARCH("Paenibacillus",AA12)))</formula>
    </cfRule>
    <cfRule type="beginsWith" dxfId="27" priority="23" operator="beginsWith" text="Bacillus">
      <formula>LEFT(AA12,LEN("Bacillus"))="Bacillus"</formula>
    </cfRule>
    <cfRule type="containsText" dxfId="26" priority="24" operator="containsText" text="Xanthomonas">
      <formula>NOT(ISERROR(SEARCH("Xanthomonas",AA12)))</formula>
    </cfRule>
    <cfRule type="containsText" dxfId="25" priority="25" operator="containsText" text="Herbaspirillum">
      <formula>NOT(ISERROR(SEARCH("Herbaspirillum",AA12)))</formula>
    </cfRule>
    <cfRule type="containsText" dxfId="24" priority="26" operator="containsText" text="Agrobacterium">
      <formula>NOT(ISERROR(SEARCH("Agrobacterium",AA12)))</formula>
    </cfRule>
    <cfRule type="containsText" dxfId="23" priority="27" operator="containsText" text="Arthrobacter">
      <formula>NOT(ISERROR(SEARCH("Arthrobacter",AA12)))</formula>
    </cfRule>
    <cfRule type="containsText" dxfId="22" priority="28" operator="containsText" text="Sphingomonas">
      <formula>NOT(ISERROR(SEARCH("Sphingomonas",AA12)))</formula>
    </cfRule>
    <cfRule type="containsText" dxfId="21" priority="29" operator="containsText" text="Microbacterium">
      <formula>NOT(ISERROR(SEARCH("Microbacterium",AA12)))</formula>
    </cfRule>
    <cfRule type="containsText" dxfId="20" priority="30" operator="containsText" text="Pseudomonas">
      <formula>NOT(ISERROR(SEARCH("Pseudomonas",AA12)))</formula>
    </cfRule>
  </conditionalFormatting>
  <conditionalFormatting sqref="AA9:AA10">
    <cfRule type="containsText" dxfId="19" priority="11" operator="containsText" text="Rhodococcus">
      <formula>NOT(ISERROR(SEARCH("Rhodococcus",AA9)))</formula>
    </cfRule>
    <cfRule type="containsText" dxfId="18" priority="12" operator="containsText" text="Paenibacillus">
      <formula>NOT(ISERROR(SEARCH("Paenibacillus",AA9)))</formula>
    </cfRule>
    <cfRule type="beginsWith" dxfId="17" priority="13" operator="beginsWith" text="Bacillus">
      <formula>LEFT(AA9,LEN("Bacillus"))="Bacillus"</formula>
    </cfRule>
    <cfRule type="containsText" dxfId="16" priority="14" operator="containsText" text="Xanthomonas">
      <formula>NOT(ISERROR(SEARCH("Xanthomonas",AA9)))</formula>
    </cfRule>
    <cfRule type="containsText" dxfId="15" priority="15" operator="containsText" text="Herbaspirillum">
      <formula>NOT(ISERROR(SEARCH("Herbaspirillum",AA9)))</formula>
    </cfRule>
    <cfRule type="containsText" dxfId="14" priority="16" operator="containsText" text="Agrobacterium">
      <formula>NOT(ISERROR(SEARCH("Agrobacterium",AA9)))</formula>
    </cfRule>
    <cfRule type="containsText" dxfId="13" priority="17" operator="containsText" text="Arthrobacter">
      <formula>NOT(ISERROR(SEARCH("Arthrobacter",AA9)))</formula>
    </cfRule>
    <cfRule type="containsText" dxfId="12" priority="18" operator="containsText" text="Sphingomonas">
      <formula>NOT(ISERROR(SEARCH("Sphingomonas",AA9)))</formula>
    </cfRule>
    <cfRule type="containsText" dxfId="11" priority="19" operator="containsText" text="Microbacterium">
      <formula>NOT(ISERROR(SEARCH("Microbacterium",AA9)))</formula>
    </cfRule>
    <cfRule type="containsText" dxfId="10" priority="20" operator="containsText" text="Pseudomonas">
      <formula>NOT(ISERROR(SEARCH("Pseudomonas",AA9)))</formula>
    </cfRule>
  </conditionalFormatting>
  <conditionalFormatting sqref="Z16:AA16">
    <cfRule type="containsText" dxfId="9" priority="1" operator="containsText" text="Rhodococcus">
      <formula>NOT(ISERROR(SEARCH("Rhodococcus",Z16)))</formula>
    </cfRule>
    <cfRule type="containsText" dxfId="8" priority="2" operator="containsText" text="Paenibacillus">
      <formula>NOT(ISERROR(SEARCH("Paenibacillus",Z16)))</formula>
    </cfRule>
    <cfRule type="beginsWith" dxfId="7" priority="3" operator="beginsWith" text="Bacillus">
      <formula>LEFT(Z16,LEN("Bacillus"))="Bacillus"</formula>
    </cfRule>
    <cfRule type="containsText" dxfId="6" priority="4" operator="containsText" text="Xanthomonas">
      <formula>NOT(ISERROR(SEARCH("Xanthomonas",Z16)))</formula>
    </cfRule>
    <cfRule type="containsText" dxfId="5" priority="5" operator="containsText" text="Herbaspirillum">
      <formula>NOT(ISERROR(SEARCH("Herbaspirillum",Z16)))</formula>
    </cfRule>
    <cfRule type="containsText" dxfId="4" priority="6" operator="containsText" text="Agrobacterium">
      <formula>NOT(ISERROR(SEARCH("Agrobacterium",Z16)))</formula>
    </cfRule>
    <cfRule type="containsText" dxfId="3" priority="7" operator="containsText" text="Arthrobacter">
      <formula>NOT(ISERROR(SEARCH("Arthrobacter",Z16)))</formula>
    </cfRule>
    <cfRule type="containsText" dxfId="2" priority="8" operator="containsText" text="Sphingomonas">
      <formula>NOT(ISERROR(SEARCH("Sphingomonas",Z16)))</formula>
    </cfRule>
    <cfRule type="containsText" dxfId="1" priority="9" operator="containsText" text="Microbacterium">
      <formula>NOT(ISERROR(SEARCH("Microbacterium",Z16)))</formula>
    </cfRule>
    <cfRule type="containsText" dxfId="0" priority="10" operator="containsText" text="Pseudomonas">
      <formula>NOT(ISERROR(SEARCH("Pseudomonas",Z16)))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1C8AA"/>
  </sheetPr>
  <dimension ref="A1:AA78"/>
  <sheetViews>
    <sheetView tabSelected="1" topLeftCell="L1" workbookViewId="0">
      <selection activeCell="X26" sqref="X26"/>
    </sheetView>
  </sheetViews>
  <sheetFormatPr baseColWidth="10" defaultRowHeight="15" x14ac:dyDescent="0.25"/>
  <sheetData>
    <row r="1" spans="1:27" x14ac:dyDescent="0.25">
      <c r="A1" t="s">
        <v>1</v>
      </c>
      <c r="O1" t="s">
        <v>16</v>
      </c>
    </row>
    <row r="2" spans="1:27" x14ac:dyDescent="0.25">
      <c r="A2" t="s">
        <v>51</v>
      </c>
    </row>
    <row r="3" spans="1:27" x14ac:dyDescent="0.25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P3" s="4">
        <v>1</v>
      </c>
      <c r="Q3" s="4">
        <v>2</v>
      </c>
      <c r="R3" s="4">
        <v>3</v>
      </c>
      <c r="S3" s="4">
        <v>4</v>
      </c>
      <c r="T3" s="4">
        <v>5</v>
      </c>
      <c r="U3" s="4">
        <v>6</v>
      </c>
      <c r="V3" s="4">
        <v>7</v>
      </c>
      <c r="W3" s="4">
        <v>8</v>
      </c>
      <c r="X3" s="4">
        <v>9</v>
      </c>
      <c r="Y3" s="4">
        <v>10</v>
      </c>
      <c r="Z3" s="4">
        <v>11</v>
      </c>
      <c r="AA3" s="4">
        <v>12</v>
      </c>
    </row>
    <row r="4" spans="1:27" x14ac:dyDescent="0.25">
      <c r="A4" s="5" t="s">
        <v>2</v>
      </c>
      <c r="B4" s="8">
        <f>B16-$B$13</f>
        <v>0.85809899999999995</v>
      </c>
      <c r="C4" s="8">
        <f t="shared" ref="C4:M4" si="0">C16-$B$13</f>
        <v>0.64978599999999997</v>
      </c>
      <c r="D4" s="8">
        <f t="shared" si="0"/>
        <v>0.89525399999999999</v>
      </c>
      <c r="E4" s="8">
        <f t="shared" si="0"/>
        <v>1.1835499999999999</v>
      </c>
      <c r="F4" s="8">
        <f t="shared" si="0"/>
        <v>0.65065600000000001</v>
      </c>
      <c r="G4" s="8">
        <f t="shared" si="0"/>
        <v>0.60260899999999995</v>
      </c>
      <c r="H4" s="8">
        <f t="shared" si="0"/>
        <v>8.8060000000000221E-4</v>
      </c>
      <c r="I4" s="8">
        <f t="shared" si="0"/>
        <v>0.51171899999999992</v>
      </c>
      <c r="J4" s="8">
        <f t="shared" si="0"/>
        <v>0.54746600000000001</v>
      </c>
      <c r="K4" s="8">
        <f t="shared" si="0"/>
        <v>0.56797500000000001</v>
      </c>
      <c r="L4" s="8">
        <f t="shared" si="0"/>
        <v>0.17921299999999998</v>
      </c>
      <c r="M4" s="8">
        <f t="shared" si="0"/>
        <v>0.63119099999999995</v>
      </c>
      <c r="O4" s="5" t="s">
        <v>2</v>
      </c>
      <c r="P4" s="8">
        <f>P16-$P$13</f>
        <v>5.8200000000001306E-5</v>
      </c>
      <c r="Q4" s="8">
        <f t="shared" ref="Q4:AA4" si="1">Q16-$P$13</f>
        <v>8.5976000000000039E-3</v>
      </c>
      <c r="R4" s="8">
        <f t="shared" si="1"/>
        <v>6.0561999999999977E-3</v>
      </c>
      <c r="S4" s="8">
        <f t="shared" si="1"/>
        <v>0.96262999999999987</v>
      </c>
      <c r="T4" s="8">
        <f t="shared" si="1"/>
        <v>1.5618000000000021E-3</v>
      </c>
      <c r="U4" s="8">
        <f t="shared" si="1"/>
        <v>0.55089100000000002</v>
      </c>
      <c r="V4" s="8">
        <f t="shared" si="1"/>
        <v>3.7092900000000005E-2</v>
      </c>
      <c r="W4" s="8">
        <f t="shared" si="1"/>
        <v>0.78893899999999995</v>
      </c>
      <c r="X4" s="8">
        <f t="shared" si="1"/>
        <v>1.38523</v>
      </c>
      <c r="Y4" s="8">
        <f t="shared" si="1"/>
        <v>0.36099200000000004</v>
      </c>
      <c r="Z4" s="8">
        <f t="shared" si="1"/>
        <v>0.52450299999999994</v>
      </c>
      <c r="AA4" s="8">
        <f t="shared" si="1"/>
        <v>0.10514399999999999</v>
      </c>
    </row>
    <row r="5" spans="1:27" x14ac:dyDescent="0.25">
      <c r="A5" s="5" t="s">
        <v>3</v>
      </c>
      <c r="B5" s="8">
        <f t="shared" ref="B5:M11" si="2">B17-$B$13</f>
        <v>1.10989</v>
      </c>
      <c r="C5" s="8">
        <f t="shared" si="2"/>
        <v>1.5841399999999999</v>
      </c>
      <c r="D5" s="8">
        <f t="shared" si="2"/>
        <v>1.12131</v>
      </c>
      <c r="E5" s="8">
        <f t="shared" si="2"/>
        <v>1.09019</v>
      </c>
      <c r="F5" s="8">
        <f t="shared" si="2"/>
        <v>0.85154799999999997</v>
      </c>
      <c r="G5" s="8">
        <f t="shared" si="2"/>
        <v>1.14822</v>
      </c>
      <c r="H5" s="8">
        <f t="shared" si="2"/>
        <v>1.5771199999999999</v>
      </c>
      <c r="I5" s="8">
        <f t="shared" si="2"/>
        <v>1.5979300000000001</v>
      </c>
      <c r="J5" s="8">
        <f t="shared" si="2"/>
        <v>0.787053</v>
      </c>
      <c r="K5" s="8">
        <f t="shared" si="2"/>
        <v>1.59188</v>
      </c>
      <c r="L5" s="8">
        <f t="shared" si="2"/>
        <v>1.07639</v>
      </c>
      <c r="M5" s="8">
        <f t="shared" si="2"/>
        <v>0.72343199999999996</v>
      </c>
      <c r="O5" s="5" t="s">
        <v>3</v>
      </c>
      <c r="P5" s="8">
        <f t="shared" ref="P5:AA11" si="3">P17-$P$13</f>
        <v>0.32874200000000003</v>
      </c>
      <c r="Q5" s="8">
        <f t="shared" si="3"/>
        <v>-3.053000000000014E-4</v>
      </c>
      <c r="R5" s="8">
        <f t="shared" si="3"/>
        <v>0.29991600000000002</v>
      </c>
      <c r="S5" s="8">
        <f t="shared" si="3"/>
        <v>0.52760399999999996</v>
      </c>
      <c r="T5" s="8">
        <f t="shared" si="3"/>
        <v>0.84748999999999997</v>
      </c>
      <c r="U5" s="8">
        <f t="shared" si="3"/>
        <v>1.1170599999999999</v>
      </c>
      <c r="V5" s="8">
        <f t="shared" si="3"/>
        <v>0.334368</v>
      </c>
      <c r="W5" s="8">
        <f t="shared" si="3"/>
        <v>2.7289999999999953E-4</v>
      </c>
      <c r="X5" s="8">
        <f t="shared" si="3"/>
        <v>1.0085000000000025E-3</v>
      </c>
      <c r="Y5" s="8">
        <f t="shared" si="3"/>
        <v>5.4919999999999969E-4</v>
      </c>
      <c r="Z5" s="8">
        <f t="shared" si="3"/>
        <v>6.2600000000000156E-4</v>
      </c>
      <c r="AA5" s="8">
        <f t="shared" si="3"/>
        <v>1.1745999999999979E-3</v>
      </c>
    </row>
    <row r="6" spans="1:27" x14ac:dyDescent="0.25">
      <c r="A6" s="5" t="s">
        <v>4</v>
      </c>
      <c r="B6" s="8">
        <f t="shared" si="2"/>
        <v>-3.7700000000001621E-5</v>
      </c>
      <c r="C6" s="8">
        <f t="shared" si="2"/>
        <v>-6.2960000000000099E-4</v>
      </c>
      <c r="D6" s="8">
        <f t="shared" si="2"/>
        <v>1.56524</v>
      </c>
      <c r="E6" s="8">
        <f t="shared" si="2"/>
        <v>1.59518</v>
      </c>
      <c r="F6" s="8">
        <f t="shared" si="2"/>
        <v>0.79372799999999999</v>
      </c>
      <c r="G6" s="8">
        <f t="shared" si="2"/>
        <v>0.74700599999999995</v>
      </c>
      <c r="H6" s="8">
        <f t="shared" si="2"/>
        <v>0.73699999999999999</v>
      </c>
      <c r="I6" s="8">
        <f t="shared" si="2"/>
        <v>0.53594799999999998</v>
      </c>
      <c r="J6" s="8">
        <f t="shared" si="2"/>
        <v>0.96913999999999989</v>
      </c>
      <c r="K6" s="8">
        <f t="shared" si="2"/>
        <v>0.57309699999999997</v>
      </c>
      <c r="L6" s="8">
        <f t="shared" si="2"/>
        <v>1.5931</v>
      </c>
      <c r="M6" s="8">
        <f t="shared" si="2"/>
        <v>0.82531599999999994</v>
      </c>
      <c r="O6" s="5" t="s">
        <v>4</v>
      </c>
      <c r="P6" s="8">
        <f t="shared" si="3"/>
        <v>1.31463</v>
      </c>
      <c r="Q6" s="8">
        <f t="shared" si="3"/>
        <v>1.3263799999999999</v>
      </c>
      <c r="R6" s="8">
        <f t="shared" si="3"/>
        <v>1.2342899999999999</v>
      </c>
      <c r="S6" s="8">
        <f t="shared" si="3"/>
        <v>1.4358299999999999</v>
      </c>
      <c r="T6" s="8">
        <f t="shared" si="3"/>
        <v>0.280254</v>
      </c>
      <c r="U6" s="8">
        <f t="shared" si="3"/>
        <v>1.2249399999999999</v>
      </c>
      <c r="V6" s="8">
        <f t="shared" si="3"/>
        <v>0.71807500000000002</v>
      </c>
      <c r="W6" s="8">
        <f t="shared" si="3"/>
        <v>7.443200000000004E-3</v>
      </c>
      <c r="X6" s="8">
        <f t="shared" si="3"/>
        <v>0.83120899999999998</v>
      </c>
      <c r="Y6" s="8">
        <f t="shared" si="3"/>
        <v>3.2599000000000031E-3</v>
      </c>
      <c r="Z6" s="8">
        <f t="shared" si="3"/>
        <v>1.6702000000000036E-3</v>
      </c>
      <c r="AA6" s="8">
        <f t="shared" si="3"/>
        <v>1.32118</v>
      </c>
    </row>
    <row r="7" spans="1:27" x14ac:dyDescent="0.25">
      <c r="A7" s="5" t="s">
        <v>5</v>
      </c>
      <c r="B7" s="8">
        <f t="shared" si="2"/>
        <v>0.46643200000000001</v>
      </c>
      <c r="C7" s="8">
        <f t="shared" si="2"/>
        <v>-2.264000000000016E-4</v>
      </c>
      <c r="D7" s="8">
        <f t="shared" si="2"/>
        <v>0.78245900000000002</v>
      </c>
      <c r="E7" s="8">
        <f t="shared" si="2"/>
        <v>0.83661399999999997</v>
      </c>
      <c r="F7" s="8">
        <f t="shared" si="2"/>
        <v>2.2480000000000416E-4</v>
      </c>
      <c r="G7" s="8">
        <f t="shared" si="2"/>
        <v>1.03329</v>
      </c>
      <c r="H7" s="8">
        <f t="shared" si="2"/>
        <v>0.86037599999999992</v>
      </c>
      <c r="I7" s="8">
        <f t="shared" si="2"/>
        <v>9.6460000000000296E-4</v>
      </c>
      <c r="J7" s="8">
        <f t="shared" si="2"/>
        <v>0.75182499999999997</v>
      </c>
      <c r="K7" s="8">
        <f t="shared" si="2"/>
        <v>0.809917</v>
      </c>
      <c r="L7" s="8">
        <f t="shared" si="2"/>
        <v>0.74789699999999992</v>
      </c>
      <c r="M7" s="8">
        <f t="shared" si="2"/>
        <v>1.1402099999999999</v>
      </c>
      <c r="O7" s="5" t="s">
        <v>5</v>
      </c>
      <c r="P7" s="8">
        <f t="shared" si="3"/>
        <v>0.60674099999999997</v>
      </c>
      <c r="Q7" s="8">
        <f t="shared" si="3"/>
        <v>1.19519</v>
      </c>
      <c r="R7" s="8">
        <f t="shared" si="3"/>
        <v>0.23019199999999998</v>
      </c>
      <c r="S7" s="8">
        <f t="shared" si="3"/>
        <v>1.02138</v>
      </c>
      <c r="T7" s="8">
        <f t="shared" si="3"/>
        <v>8.2100000000000228E-4</v>
      </c>
      <c r="U7" s="8">
        <f t="shared" si="3"/>
        <v>0.90160999999999991</v>
      </c>
      <c r="V7" s="8">
        <f t="shared" si="3"/>
        <v>0.916292</v>
      </c>
      <c r="W7" s="8">
        <f t="shared" si="3"/>
        <v>5.8587000000000014E-3</v>
      </c>
      <c r="X7" s="8">
        <f t="shared" si="3"/>
        <v>4.8231999999999997E-3</v>
      </c>
      <c r="Y7" s="8">
        <f t="shared" si="3"/>
        <v>1.4769000000000032E-3</v>
      </c>
      <c r="Z7" s="8">
        <f t="shared" si="3"/>
        <v>3.7593000000000001E-3</v>
      </c>
      <c r="AA7" s="8">
        <f t="shared" si="3"/>
        <v>1.1617000000000016E-3</v>
      </c>
    </row>
    <row r="8" spans="1:27" x14ac:dyDescent="0.25">
      <c r="A8" s="5" t="s">
        <v>6</v>
      </c>
      <c r="B8" s="8">
        <f t="shared" si="2"/>
        <v>0.60073399999999999</v>
      </c>
      <c r="C8" s="8">
        <f t="shared" si="2"/>
        <v>-4.1829999999999645E-4</v>
      </c>
      <c r="D8" s="8">
        <f t="shared" si="2"/>
        <v>1.1353899999999999</v>
      </c>
      <c r="E8" s="8">
        <f t="shared" si="2"/>
        <v>0.86576999999999993</v>
      </c>
      <c r="F8" s="8">
        <f t="shared" si="2"/>
        <v>0.33651800000000004</v>
      </c>
      <c r="G8" s="8">
        <f t="shared" si="2"/>
        <v>7.3070000000000079E-4</v>
      </c>
      <c r="H8" s="8">
        <f t="shared" si="2"/>
        <v>9.5610000000000139E-4</v>
      </c>
      <c r="I8" s="8">
        <f t="shared" si="2"/>
        <v>0.55771700000000002</v>
      </c>
      <c r="J8" s="8">
        <f t="shared" si="2"/>
        <v>0.379805</v>
      </c>
      <c r="K8" s="8">
        <f t="shared" si="2"/>
        <v>0.33114400000000005</v>
      </c>
      <c r="L8" s="8">
        <f t="shared" si="2"/>
        <v>3.0478999999999992E-3</v>
      </c>
      <c r="M8" s="8">
        <f t="shared" si="2"/>
        <v>7.2260000000000379E-4</v>
      </c>
      <c r="O8" s="5" t="s">
        <v>6</v>
      </c>
      <c r="P8" s="8">
        <f t="shared" si="3"/>
        <v>0.42937200000000003</v>
      </c>
      <c r="Q8" s="8">
        <f t="shared" si="3"/>
        <v>1.14368</v>
      </c>
      <c r="R8" s="8">
        <f t="shared" si="3"/>
        <v>1.0811599999999999</v>
      </c>
      <c r="S8" s="8">
        <f t="shared" si="3"/>
        <v>1.36843</v>
      </c>
      <c r="T8" s="8">
        <f t="shared" si="3"/>
        <v>1.2375499999999999</v>
      </c>
      <c r="U8" s="8">
        <f t="shared" si="3"/>
        <v>3.3110000000000084E-4</v>
      </c>
      <c r="V8" s="8">
        <f t="shared" si="3"/>
        <v>1.2085000000000012E-3</v>
      </c>
      <c r="W8" s="8">
        <f t="shared" si="3"/>
        <v>1.7894999999999994E-3</v>
      </c>
      <c r="X8" s="8">
        <f t="shared" si="3"/>
        <v>1.20994</v>
      </c>
      <c r="Y8" s="8">
        <f t="shared" si="3"/>
        <v>0.63266099999999992</v>
      </c>
      <c r="Z8" s="8">
        <f t="shared" si="3"/>
        <v>1.1335999999999999</v>
      </c>
      <c r="AA8" s="8">
        <f t="shared" si="3"/>
        <v>1.15055</v>
      </c>
    </row>
    <row r="9" spans="1:27" x14ac:dyDescent="0.25">
      <c r="A9" s="5" t="s">
        <v>7</v>
      </c>
      <c r="B9" s="8">
        <f t="shared" si="2"/>
        <v>1.0563700000000002E-2</v>
      </c>
      <c r="C9" s="8">
        <f t="shared" si="2"/>
        <v>1.1719000000000035E-3</v>
      </c>
      <c r="D9" s="8">
        <f t="shared" si="2"/>
        <v>2.2707700000000004E-2</v>
      </c>
      <c r="E9" s="8">
        <f t="shared" si="2"/>
        <v>1.6298299999999999</v>
      </c>
      <c r="F9" s="8">
        <f t="shared" si="2"/>
        <v>0.37987300000000002</v>
      </c>
      <c r="G9" s="8">
        <f t="shared" si="2"/>
        <v>3.4479999999999927E-4</v>
      </c>
      <c r="H9" s="8">
        <f t="shared" si="2"/>
        <v>0.63397300000000001</v>
      </c>
      <c r="I9" s="8">
        <f t="shared" si="2"/>
        <v>0.98981999999999992</v>
      </c>
      <c r="J9" s="8">
        <f t="shared" si="2"/>
        <v>0.66887699999999994</v>
      </c>
      <c r="K9" s="8">
        <f t="shared" si="2"/>
        <v>1.5001499999999999</v>
      </c>
      <c r="L9" s="8">
        <f t="shared" si="2"/>
        <v>1.2873999999999999</v>
      </c>
      <c r="M9" s="8">
        <f t="shared" si="2"/>
        <v>0.41456999999999999</v>
      </c>
      <c r="O9" s="5" t="s">
        <v>7</v>
      </c>
      <c r="P9" s="8">
        <f t="shared" si="3"/>
        <v>0.84074399999999994</v>
      </c>
      <c r="Q9" s="8">
        <f t="shared" si="3"/>
        <v>1.5393600000000001</v>
      </c>
      <c r="R9" s="8">
        <f t="shared" si="3"/>
        <v>8.0929999999999891E-4</v>
      </c>
      <c r="S9" s="8">
        <f t="shared" si="3"/>
        <v>0.97357999999999989</v>
      </c>
      <c r="T9" s="8">
        <f t="shared" si="3"/>
        <v>0.55402399999999996</v>
      </c>
      <c r="U9" s="8">
        <f t="shared" si="3"/>
        <v>1.9745100000000002E-2</v>
      </c>
      <c r="V9" s="8">
        <f t="shared" si="3"/>
        <v>-9.3200000000001615E-5</v>
      </c>
      <c r="W9" s="8">
        <f t="shared" si="3"/>
        <v>0.83717199999999992</v>
      </c>
      <c r="X9" s="8">
        <f t="shared" si="3"/>
        <v>0.7268</v>
      </c>
      <c r="Y9" s="8">
        <f t="shared" si="3"/>
        <v>6.8200000000000205E-4</v>
      </c>
      <c r="Z9" s="8">
        <f t="shared" si="3"/>
        <v>0.74212099999999992</v>
      </c>
      <c r="AA9" s="8">
        <f t="shared" si="3"/>
        <v>1.5589</v>
      </c>
    </row>
    <row r="10" spans="1:27" x14ac:dyDescent="0.25">
      <c r="A10" s="5" t="s">
        <v>8</v>
      </c>
      <c r="B10" s="8">
        <f t="shared" si="2"/>
        <v>0.28651200000000004</v>
      </c>
      <c r="C10" s="8">
        <f t="shared" si="2"/>
        <v>3.9102999999999985E-3</v>
      </c>
      <c r="D10" s="8">
        <f t="shared" si="2"/>
        <v>0.48167399999999999</v>
      </c>
      <c r="E10" s="8">
        <f t="shared" si="2"/>
        <v>0.407781</v>
      </c>
      <c r="F10" s="8">
        <f t="shared" si="2"/>
        <v>0.52527499999999994</v>
      </c>
      <c r="G10" s="8">
        <f t="shared" si="2"/>
        <v>0.82350899999999994</v>
      </c>
      <c r="H10" s="8">
        <f t="shared" si="2"/>
        <v>0.421485</v>
      </c>
      <c r="I10" s="8">
        <f t="shared" si="2"/>
        <v>0.48245500000000002</v>
      </c>
      <c r="J10" s="8">
        <f t="shared" si="2"/>
        <v>3.8690000000000252E-4</v>
      </c>
      <c r="K10" s="8">
        <f t="shared" si="2"/>
        <v>0.57614500000000002</v>
      </c>
      <c r="L10" s="8">
        <f t="shared" si="2"/>
        <v>1.53664</v>
      </c>
      <c r="M10" s="8">
        <f t="shared" si="2"/>
        <v>0.92348199999999991</v>
      </c>
      <c r="O10" s="5" t="s">
        <v>8</v>
      </c>
      <c r="P10" s="8">
        <f t="shared" si="3"/>
        <v>6.0299999999999937E-4</v>
      </c>
      <c r="Q10" s="8">
        <f t="shared" si="3"/>
        <v>1.1410199999999999</v>
      </c>
      <c r="R10" s="8">
        <f t="shared" si="3"/>
        <v>1.2098800000000001</v>
      </c>
      <c r="S10" s="8">
        <f t="shared" si="3"/>
        <v>1.212</v>
      </c>
      <c r="T10" s="8">
        <f t="shared" si="3"/>
        <v>1.20556</v>
      </c>
      <c r="U10" s="8">
        <f t="shared" si="3"/>
        <v>1.3584399999999999</v>
      </c>
      <c r="V10" s="8">
        <f t="shared" si="3"/>
        <v>6.9260000000000155E-4</v>
      </c>
      <c r="W10" s="8">
        <f t="shared" si="3"/>
        <v>0.13797199999999998</v>
      </c>
      <c r="X10" s="8">
        <f t="shared" si="3"/>
        <v>8.8100000000000678E-5</v>
      </c>
      <c r="Y10" s="8">
        <f t="shared" si="3"/>
        <v>2.1568000000000004E-3</v>
      </c>
      <c r="Z10" s="8">
        <f t="shared" si="3"/>
        <v>1.1097399999999999</v>
      </c>
      <c r="AA10" s="8">
        <f t="shared" si="3"/>
        <v>1.10968</v>
      </c>
    </row>
    <row r="11" spans="1:27" x14ac:dyDescent="0.25">
      <c r="A11" s="5" t="s">
        <v>9</v>
      </c>
      <c r="B11" s="8">
        <f t="shared" si="2"/>
        <v>9.2810000000000115E-4</v>
      </c>
      <c r="C11" s="8">
        <f t="shared" si="2"/>
        <v>0.58996599999999999</v>
      </c>
      <c r="D11" s="8">
        <f t="shared" si="2"/>
        <v>0.6895</v>
      </c>
      <c r="E11" s="8">
        <f t="shared" si="2"/>
        <v>4.6080000000000426E-4</v>
      </c>
      <c r="F11" s="8">
        <f t="shared" si="2"/>
        <v>0.25202600000000003</v>
      </c>
      <c r="G11" s="8">
        <f t="shared" si="2"/>
        <v>0.22689899999999999</v>
      </c>
      <c r="H11" s="8">
        <f t="shared" si="2"/>
        <v>0.49654400000000004</v>
      </c>
      <c r="I11" s="8">
        <f t="shared" si="2"/>
        <v>1.41211</v>
      </c>
      <c r="J11" s="8">
        <f t="shared" si="2"/>
        <v>1.1516599999999999</v>
      </c>
      <c r="K11" s="8">
        <f t="shared" si="2"/>
        <v>1.58226</v>
      </c>
      <c r="L11" s="8">
        <f t="shared" si="2"/>
        <v>0.61517299999999997</v>
      </c>
      <c r="M11" s="8">
        <f t="shared" si="2"/>
        <v>0.62435099999999999</v>
      </c>
      <c r="O11" s="5" t="s">
        <v>9</v>
      </c>
      <c r="P11" s="8">
        <f t="shared" si="3"/>
        <v>0.43947400000000003</v>
      </c>
      <c r="Q11" s="8">
        <f t="shared" si="3"/>
        <v>0.50722199999999995</v>
      </c>
      <c r="R11" s="8">
        <f t="shared" si="3"/>
        <v>0.897038</v>
      </c>
      <c r="S11" s="8">
        <f t="shared" si="3"/>
        <v>0.60443899999999995</v>
      </c>
      <c r="T11" s="8">
        <f t="shared" si="3"/>
        <v>0.62308199999999991</v>
      </c>
      <c r="U11" s="8">
        <f t="shared" si="3"/>
        <v>0.524671</v>
      </c>
      <c r="V11" s="8">
        <f t="shared" si="3"/>
        <v>0.84717100000000001</v>
      </c>
      <c r="W11" s="8">
        <f t="shared" si="3"/>
        <v>0.65442299999999998</v>
      </c>
      <c r="X11" s="8">
        <f t="shared" si="3"/>
        <v>0.13311899999999999</v>
      </c>
      <c r="Y11" s="8">
        <f t="shared" si="3"/>
        <v>1.3869999999999993E-3</v>
      </c>
      <c r="Z11" s="8">
        <f t="shared" si="3"/>
        <v>2.1180999999999978E-3</v>
      </c>
      <c r="AA11" s="8">
        <f t="shared" si="3"/>
        <v>8.121000000000031E-4</v>
      </c>
    </row>
    <row r="13" spans="1:27" x14ac:dyDescent="0.25">
      <c r="A13" t="s">
        <v>50</v>
      </c>
      <c r="B13">
        <v>3.7999999999999999E-2</v>
      </c>
      <c r="P13">
        <v>3.7999999999999999E-2</v>
      </c>
    </row>
    <row r="14" spans="1:27" x14ac:dyDescent="0.25">
      <c r="A14" t="s">
        <v>52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P15" s="4">
        <v>1</v>
      </c>
      <c r="Q15" s="4">
        <v>2</v>
      </c>
      <c r="R15" s="4">
        <v>3</v>
      </c>
      <c r="S15" s="4">
        <v>4</v>
      </c>
      <c r="T15" s="4">
        <v>5</v>
      </c>
      <c r="U15" s="4">
        <v>6</v>
      </c>
      <c r="V15" s="4">
        <v>7</v>
      </c>
      <c r="W15" s="4">
        <v>8</v>
      </c>
      <c r="X15" s="4">
        <v>9</v>
      </c>
      <c r="Y15" s="4">
        <v>10</v>
      </c>
      <c r="Z15" s="4">
        <v>11</v>
      </c>
      <c r="AA15" s="4">
        <v>12</v>
      </c>
    </row>
    <row r="16" spans="1:27" x14ac:dyDescent="0.25">
      <c r="A16" s="5" t="s">
        <v>2</v>
      </c>
      <c r="B16" s="8">
        <v>0.89609899999999998</v>
      </c>
      <c r="C16" s="8">
        <v>0.68778600000000001</v>
      </c>
      <c r="D16" s="8">
        <v>0.93325400000000003</v>
      </c>
      <c r="E16" s="8">
        <v>1.2215499999999999</v>
      </c>
      <c r="F16" s="8">
        <v>0.68865600000000005</v>
      </c>
      <c r="G16" s="8">
        <v>0.64060899999999998</v>
      </c>
      <c r="H16" s="8">
        <v>3.8880600000000001E-2</v>
      </c>
      <c r="I16" s="8">
        <v>0.54971899999999996</v>
      </c>
      <c r="J16" s="8">
        <v>0.58546600000000004</v>
      </c>
      <c r="K16" s="8">
        <v>0.60597500000000004</v>
      </c>
      <c r="L16" s="8">
        <v>0.21721299999999999</v>
      </c>
      <c r="M16" s="8">
        <v>0.66919099999999998</v>
      </c>
      <c r="O16" s="5" t="s">
        <v>2</v>
      </c>
      <c r="P16" s="8">
        <v>3.80582E-2</v>
      </c>
      <c r="Q16" s="8">
        <v>4.6597600000000003E-2</v>
      </c>
      <c r="R16" s="8">
        <v>4.4056199999999997E-2</v>
      </c>
      <c r="S16" s="8">
        <v>1.0006299999999999</v>
      </c>
      <c r="T16" s="8">
        <v>3.9561800000000001E-2</v>
      </c>
      <c r="U16" s="8">
        <v>0.58889100000000005</v>
      </c>
      <c r="V16" s="8">
        <v>7.5092900000000004E-2</v>
      </c>
      <c r="W16" s="8">
        <v>0.82693899999999998</v>
      </c>
      <c r="X16" s="8">
        <v>1.42323</v>
      </c>
      <c r="Y16" s="8">
        <v>0.39899200000000001</v>
      </c>
      <c r="Z16" s="8">
        <v>0.56250299999999998</v>
      </c>
      <c r="AA16" s="8">
        <v>0.14314399999999999</v>
      </c>
    </row>
    <row r="17" spans="1:27" x14ac:dyDescent="0.25">
      <c r="A17" s="5" t="s">
        <v>3</v>
      </c>
      <c r="B17" s="8">
        <v>1.1478900000000001</v>
      </c>
      <c r="C17" s="8">
        <v>1.6221399999999999</v>
      </c>
      <c r="D17" s="8">
        <v>1.1593100000000001</v>
      </c>
      <c r="E17" s="8">
        <v>1.12819</v>
      </c>
      <c r="F17" s="8">
        <v>0.88954800000000001</v>
      </c>
      <c r="G17" s="8">
        <v>1.1862200000000001</v>
      </c>
      <c r="H17" s="8">
        <v>1.6151199999999999</v>
      </c>
      <c r="I17" s="8">
        <v>1.6359300000000001</v>
      </c>
      <c r="J17" s="8">
        <v>0.82505300000000004</v>
      </c>
      <c r="K17" s="8">
        <v>1.62988</v>
      </c>
      <c r="L17" s="8">
        <v>1.11439</v>
      </c>
      <c r="M17" s="8">
        <v>0.761432</v>
      </c>
      <c r="O17" s="5" t="s">
        <v>3</v>
      </c>
      <c r="P17" s="8">
        <v>0.36674200000000001</v>
      </c>
      <c r="Q17" s="8">
        <v>3.7694699999999998E-2</v>
      </c>
      <c r="R17" s="8">
        <v>0.33791599999999999</v>
      </c>
      <c r="S17" s="8">
        <v>0.565604</v>
      </c>
      <c r="T17" s="8">
        <v>0.88549</v>
      </c>
      <c r="U17" s="8">
        <v>1.15506</v>
      </c>
      <c r="V17" s="8">
        <v>0.37236799999999998</v>
      </c>
      <c r="W17" s="8">
        <v>3.8272899999999999E-2</v>
      </c>
      <c r="X17" s="8">
        <v>3.9008500000000002E-2</v>
      </c>
      <c r="Y17" s="8">
        <v>3.8549199999999999E-2</v>
      </c>
      <c r="Z17" s="8">
        <v>3.8626000000000001E-2</v>
      </c>
      <c r="AA17" s="8">
        <v>3.9174599999999997E-2</v>
      </c>
    </row>
    <row r="18" spans="1:27" x14ac:dyDescent="0.25">
      <c r="A18" s="5" t="s">
        <v>4</v>
      </c>
      <c r="B18" s="8">
        <v>3.7962299999999997E-2</v>
      </c>
      <c r="C18" s="8">
        <v>3.7370399999999998E-2</v>
      </c>
      <c r="D18" s="8">
        <v>1.60324</v>
      </c>
      <c r="E18" s="8">
        <v>1.6331800000000001</v>
      </c>
      <c r="F18" s="8">
        <v>0.83172800000000002</v>
      </c>
      <c r="G18" s="8">
        <v>0.78500599999999998</v>
      </c>
      <c r="H18" s="8">
        <v>0.77500000000000002</v>
      </c>
      <c r="I18" s="8">
        <v>0.57394800000000001</v>
      </c>
      <c r="J18" s="8">
        <v>1.0071399999999999</v>
      </c>
      <c r="K18" s="8">
        <v>0.611097</v>
      </c>
      <c r="L18" s="8">
        <v>1.6311</v>
      </c>
      <c r="M18" s="8">
        <v>0.86331599999999997</v>
      </c>
      <c r="O18" s="5" t="s">
        <v>4</v>
      </c>
      <c r="P18" s="8">
        <v>1.35263</v>
      </c>
      <c r="Q18" s="8">
        <v>1.3643799999999999</v>
      </c>
      <c r="R18" s="8">
        <v>1.2722899999999999</v>
      </c>
      <c r="S18" s="8">
        <v>1.47383</v>
      </c>
      <c r="T18" s="8">
        <v>0.31825399999999998</v>
      </c>
      <c r="U18" s="8">
        <v>1.26294</v>
      </c>
      <c r="V18" s="8">
        <v>0.75607500000000005</v>
      </c>
      <c r="W18" s="8">
        <v>4.5443200000000003E-2</v>
      </c>
      <c r="X18" s="8">
        <v>0.86920900000000001</v>
      </c>
      <c r="Y18" s="8">
        <v>4.1259900000000002E-2</v>
      </c>
      <c r="Z18" s="8">
        <v>3.9670200000000003E-2</v>
      </c>
      <c r="AA18" s="8">
        <v>1.3591800000000001</v>
      </c>
    </row>
    <row r="19" spans="1:27" x14ac:dyDescent="0.25">
      <c r="A19" s="5" t="s">
        <v>5</v>
      </c>
      <c r="B19" s="8">
        <v>0.50443199999999999</v>
      </c>
      <c r="C19" s="8">
        <v>3.7773599999999997E-2</v>
      </c>
      <c r="D19" s="8">
        <v>0.82045900000000005</v>
      </c>
      <c r="E19" s="8">
        <v>0.874614</v>
      </c>
      <c r="F19" s="8">
        <v>3.8224800000000003E-2</v>
      </c>
      <c r="G19" s="8">
        <v>1.0712900000000001</v>
      </c>
      <c r="H19" s="8">
        <v>0.89837599999999995</v>
      </c>
      <c r="I19" s="8">
        <v>3.8964600000000002E-2</v>
      </c>
      <c r="J19" s="8">
        <v>0.789825</v>
      </c>
      <c r="K19" s="8">
        <v>0.84791700000000003</v>
      </c>
      <c r="L19" s="8">
        <v>0.78589699999999996</v>
      </c>
      <c r="M19" s="8">
        <v>1.17821</v>
      </c>
      <c r="O19" s="5" t="s">
        <v>5</v>
      </c>
      <c r="P19" s="8">
        <v>0.64474100000000001</v>
      </c>
      <c r="Q19" s="8">
        <v>1.23319</v>
      </c>
      <c r="R19" s="8">
        <v>0.26819199999999999</v>
      </c>
      <c r="S19" s="8">
        <v>1.05938</v>
      </c>
      <c r="T19" s="8">
        <v>3.8821000000000001E-2</v>
      </c>
      <c r="U19" s="8">
        <v>0.93960999999999995</v>
      </c>
      <c r="V19" s="8">
        <v>0.95429200000000003</v>
      </c>
      <c r="W19" s="8">
        <v>4.38587E-2</v>
      </c>
      <c r="X19" s="8">
        <v>4.2823199999999999E-2</v>
      </c>
      <c r="Y19" s="8">
        <v>3.9476900000000002E-2</v>
      </c>
      <c r="Z19" s="8">
        <v>4.1759299999999999E-2</v>
      </c>
      <c r="AA19" s="8">
        <v>3.9161700000000001E-2</v>
      </c>
    </row>
    <row r="20" spans="1:27" x14ac:dyDescent="0.25">
      <c r="A20" s="5" t="s">
        <v>6</v>
      </c>
      <c r="B20" s="8">
        <v>0.63873400000000002</v>
      </c>
      <c r="C20" s="8">
        <v>3.7581700000000003E-2</v>
      </c>
      <c r="D20" s="8">
        <v>1.1733899999999999</v>
      </c>
      <c r="E20" s="8">
        <v>0.90376999999999996</v>
      </c>
      <c r="F20" s="8">
        <v>0.37451800000000002</v>
      </c>
      <c r="G20" s="8">
        <v>3.87307E-2</v>
      </c>
      <c r="H20" s="8">
        <v>3.89561E-2</v>
      </c>
      <c r="I20" s="8">
        <v>0.59571700000000005</v>
      </c>
      <c r="J20" s="8">
        <v>0.41780499999999998</v>
      </c>
      <c r="K20" s="8">
        <v>0.36914400000000003</v>
      </c>
      <c r="L20" s="8">
        <v>4.1047899999999998E-2</v>
      </c>
      <c r="M20" s="8">
        <v>3.8722600000000003E-2</v>
      </c>
      <c r="O20" s="5" t="s">
        <v>6</v>
      </c>
      <c r="P20" s="8">
        <v>0.46737200000000001</v>
      </c>
      <c r="Q20" s="8">
        <v>1.1816800000000001</v>
      </c>
      <c r="R20" s="8">
        <v>1.1191599999999999</v>
      </c>
      <c r="S20" s="8">
        <v>1.4064300000000001</v>
      </c>
      <c r="T20" s="8">
        <v>1.27555</v>
      </c>
      <c r="U20" s="8">
        <v>3.83311E-2</v>
      </c>
      <c r="V20" s="8">
        <v>3.92085E-2</v>
      </c>
      <c r="W20" s="8">
        <v>3.9789499999999998E-2</v>
      </c>
      <c r="X20" s="8">
        <v>1.24794</v>
      </c>
      <c r="Y20" s="8">
        <v>0.67066099999999995</v>
      </c>
      <c r="Z20" s="8">
        <v>1.1716</v>
      </c>
      <c r="AA20" s="8">
        <v>1.18855</v>
      </c>
    </row>
    <row r="21" spans="1:27" x14ac:dyDescent="0.25">
      <c r="A21" s="5" t="s">
        <v>7</v>
      </c>
      <c r="B21" s="8">
        <v>4.8563700000000001E-2</v>
      </c>
      <c r="C21" s="8">
        <v>3.9171900000000003E-2</v>
      </c>
      <c r="D21" s="8">
        <v>6.0707700000000003E-2</v>
      </c>
      <c r="E21" s="8">
        <v>1.6678299999999999</v>
      </c>
      <c r="F21" s="8">
        <v>0.41787299999999999</v>
      </c>
      <c r="G21" s="8">
        <v>3.8344799999999998E-2</v>
      </c>
      <c r="H21" s="8">
        <v>0.67197300000000004</v>
      </c>
      <c r="I21" s="8">
        <v>1.02782</v>
      </c>
      <c r="J21" s="8">
        <v>0.70687699999999998</v>
      </c>
      <c r="K21" s="8">
        <v>1.5381499999999999</v>
      </c>
      <c r="L21" s="8">
        <v>1.3253999999999999</v>
      </c>
      <c r="M21" s="8">
        <v>0.45256999999999997</v>
      </c>
      <c r="O21" s="5" t="s">
        <v>7</v>
      </c>
      <c r="P21" s="8">
        <v>0.87874399999999997</v>
      </c>
      <c r="Q21" s="8">
        <v>1.5773600000000001</v>
      </c>
      <c r="R21" s="8">
        <v>3.8809299999999998E-2</v>
      </c>
      <c r="S21" s="8">
        <v>1.0115799999999999</v>
      </c>
      <c r="T21" s="8">
        <v>0.59202399999999999</v>
      </c>
      <c r="U21" s="8">
        <v>5.7745100000000001E-2</v>
      </c>
      <c r="V21" s="8">
        <v>3.7906799999999997E-2</v>
      </c>
      <c r="W21" s="8">
        <v>0.87517199999999995</v>
      </c>
      <c r="X21" s="8">
        <v>0.76480000000000004</v>
      </c>
      <c r="Y21" s="8">
        <v>3.8682000000000001E-2</v>
      </c>
      <c r="Z21" s="8">
        <v>0.78012099999999995</v>
      </c>
      <c r="AA21" s="8">
        <v>1.5969</v>
      </c>
    </row>
    <row r="22" spans="1:27" x14ac:dyDescent="0.25">
      <c r="A22" s="5" t="s">
        <v>8</v>
      </c>
      <c r="B22" s="8">
        <v>0.32451200000000002</v>
      </c>
      <c r="C22" s="8">
        <v>4.1910299999999998E-2</v>
      </c>
      <c r="D22" s="8">
        <v>0.51967399999999997</v>
      </c>
      <c r="E22" s="8">
        <v>0.44578099999999998</v>
      </c>
      <c r="F22" s="8">
        <v>0.56327499999999997</v>
      </c>
      <c r="G22" s="8">
        <v>0.86150899999999997</v>
      </c>
      <c r="H22" s="8">
        <v>0.45948499999999998</v>
      </c>
      <c r="I22" s="8">
        <v>0.520455</v>
      </c>
      <c r="J22" s="8">
        <v>3.8386900000000002E-2</v>
      </c>
      <c r="K22" s="8">
        <v>0.61414500000000005</v>
      </c>
      <c r="L22" s="8">
        <v>1.57464</v>
      </c>
      <c r="M22" s="8">
        <v>0.96148199999999995</v>
      </c>
      <c r="O22" s="5" t="s">
        <v>8</v>
      </c>
      <c r="P22" s="8">
        <v>3.8602999999999998E-2</v>
      </c>
      <c r="Q22" s="8">
        <v>1.17902</v>
      </c>
      <c r="R22" s="8">
        <v>1.2478800000000001</v>
      </c>
      <c r="S22" s="8">
        <v>1.25</v>
      </c>
      <c r="T22" s="8">
        <v>1.24356</v>
      </c>
      <c r="U22" s="8">
        <v>1.3964399999999999</v>
      </c>
      <c r="V22" s="8">
        <v>3.8692600000000001E-2</v>
      </c>
      <c r="W22" s="8">
        <v>0.17597199999999999</v>
      </c>
      <c r="X22" s="8">
        <v>3.80881E-2</v>
      </c>
      <c r="Y22" s="8">
        <v>4.0156799999999999E-2</v>
      </c>
      <c r="Z22" s="8">
        <v>1.14774</v>
      </c>
      <c r="AA22" s="8">
        <v>1.14768</v>
      </c>
    </row>
    <row r="23" spans="1:27" x14ac:dyDescent="0.25">
      <c r="A23" s="5" t="s">
        <v>9</v>
      </c>
      <c r="B23" s="8">
        <v>3.89281E-2</v>
      </c>
      <c r="C23" s="8">
        <v>0.62796600000000002</v>
      </c>
      <c r="D23" s="8">
        <v>0.72750000000000004</v>
      </c>
      <c r="E23" s="8">
        <v>3.8460800000000003E-2</v>
      </c>
      <c r="F23" s="8">
        <v>0.29002600000000001</v>
      </c>
      <c r="G23" s="8">
        <v>0.264899</v>
      </c>
      <c r="H23" s="8">
        <v>0.53454400000000002</v>
      </c>
      <c r="I23" s="8">
        <v>1.45011</v>
      </c>
      <c r="J23" s="8">
        <v>1.1896599999999999</v>
      </c>
      <c r="K23" s="8">
        <v>1.62026</v>
      </c>
      <c r="L23" s="8">
        <v>0.653173</v>
      </c>
      <c r="M23" s="8">
        <v>0.66235100000000002</v>
      </c>
      <c r="O23" s="5" t="s">
        <v>9</v>
      </c>
      <c r="P23" s="8">
        <v>0.47747400000000001</v>
      </c>
      <c r="Q23" s="8">
        <v>0.54522199999999998</v>
      </c>
      <c r="R23" s="8">
        <v>0.93503800000000004</v>
      </c>
      <c r="S23" s="8">
        <v>0.64243899999999998</v>
      </c>
      <c r="T23" s="8">
        <v>0.66108199999999995</v>
      </c>
      <c r="U23" s="8">
        <v>0.56267100000000003</v>
      </c>
      <c r="V23" s="8">
        <v>0.88517100000000004</v>
      </c>
      <c r="W23" s="8">
        <v>0.69242300000000001</v>
      </c>
      <c r="X23" s="8">
        <v>0.17111899999999999</v>
      </c>
      <c r="Y23" s="8">
        <v>3.9386999999999998E-2</v>
      </c>
      <c r="Z23" s="8">
        <v>4.0118099999999997E-2</v>
      </c>
      <c r="AA23" s="8">
        <v>3.8812100000000002E-2</v>
      </c>
    </row>
    <row r="50" spans="1:27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60" spans="1:27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O61" s="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O62" s="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5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O67" s="5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O68" s="5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70" spans="1:27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O71" s="5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2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O72" s="5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2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O73" s="5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x14ac:dyDescent="0.2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O74" s="5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x14ac:dyDescent="0.2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O75" s="5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x14ac:dyDescent="0.2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O76" s="5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x14ac:dyDescent="0.2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O77" s="5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x14ac:dyDescent="0.2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O78" s="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Hinweise</vt:lpstr>
      <vt:lpstr>XylloPep_Growth</vt:lpstr>
      <vt:lpstr>XylloPep_MOs</vt:lpstr>
      <vt:lpstr>loPep_data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2012-07-23T14:39:25Z</dcterms:modified>
</cp:coreProperties>
</file>