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mple1" sheetId="1" state="visible" r:id="rId2"/>
    <sheet name="sample2" sheetId="2" state="visible" r:id="rId3"/>
    <sheet name="serie_deposit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<sst xmlns="http://schemas.openxmlformats.org/spreadsheetml/2006/main" count="39" uniqueCount="33">
  <si>
    <t xml:space="preserve">date</t>
  </si>
  <si>
    <t xml:space="preserve">actual</t>
  </si>
  <si>
    <t xml:space="preserve">trend</t>
  </si>
  <si>
    <t xml:space="preserve">seasonality</t>
  </si>
  <si>
    <t xml:space="preserve">noise</t>
  </si>
  <si>
    <t xml:space="preserve">denoised</t>
  </si>
  <si>
    <t xml:space="preserve">deseasonalized</t>
  </si>
  <si>
    <t xml:space="preserve">detrended</t>
  </si>
  <si>
    <t xml:space="preserve">slope</t>
  </si>
  <si>
    <t xml:space="preserve">season5</t>
  </si>
  <si>
    <t xml:space="preserve">season12</t>
  </si>
  <si>
    <t xml:space="preserve">anomaly</t>
  </si>
  <si>
    <t xml:space="preserve">start level</t>
  </si>
  <si>
    <t xml:space="preserve">season5 level</t>
  </si>
  <si>
    <t xml:space="preserve">season12 level</t>
  </si>
  <si>
    <t xml:space="preserve">noise level</t>
  </si>
  <si>
    <t xml:space="preserve">Mean/Avg</t>
  </si>
  <si>
    <t xml:space="preserve">STD</t>
  </si>
  <si>
    <t xml:space="preserve">Median</t>
  </si>
  <si>
    <t xml:space="preserve">Min</t>
  </si>
  <si>
    <t xml:space="preserve">Q1</t>
  </si>
  <si>
    <t xml:space="preserve">Q2</t>
  </si>
  <si>
    <t xml:space="preserve">Q3</t>
  </si>
  <si>
    <t xml:space="preserve">Max</t>
  </si>
  <si>
    <t xml:space="preserve">IQR</t>
  </si>
  <si>
    <t xml:space="preserve">Low IQR</t>
  </si>
  <si>
    <t xml:space="preserve">High IQR</t>
  </si>
  <si>
    <t xml:space="preserve">Low z-Score</t>
  </si>
  <si>
    <t xml:space="preserve">High z-Score</t>
  </si>
  <si>
    <t xml:space="preserve">SUM/COUNT</t>
  </si>
  <si>
    <t xml:space="preserve">fecha</t>
  </si>
  <si>
    <t xml:space="preserve">saldo</t>
  </si>
  <si>
    <t xml:space="preserve">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</si>
</sst>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"/>
    <numFmt numFmtId="166" formatCode="#,##0.00"/>
    <numFmt numFmtId="167" formatCode="yyyy\-mm\-dd"/>
    <numFmt numFmtId="168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trike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sample1!$C$1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sample1!$B$2:$B$37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sample1!$C$2:$C$37</c:f>
              <c:numCache>
                <c:formatCode>General</c:formatCode>
                <c:ptCount val="36"/>
                <c:pt idx="0">
                  <c:v>104.50927333626</c:v>
                </c:pt>
                <c:pt idx="1">
                  <c:v>118.563322935943</c:v>
                </c:pt>
                <c:pt idx="2">
                  <c:v>132.998712272018</c:v>
                </c:pt>
                <c:pt idx="3">
                  <c:v>146.696846074686</c:v>
                </c:pt>
                <c:pt idx="4">
                  <c:v>143.799659984297</c:v>
                </c:pt>
                <c:pt idx="5">
                  <c:v>130.532294799654</c:v>
                </c:pt>
                <c:pt idx="6">
                  <c:v>125.507552219137</c:v>
                </c:pt>
                <c:pt idx="7">
                  <c:v>121.925119785735</c:v>
                </c:pt>
                <c:pt idx="8">
                  <c:v>111.179303407595</c:v>
                </c:pt>
                <c:pt idx="9">
                  <c:v>115.469206415554</c:v>
                </c:pt>
                <c:pt idx="10">
                  <c:v>135.877133321589</c:v>
                </c:pt>
                <c:pt idx="11">
                  <c:v>151.071260116356</c:v>
                </c:pt>
                <c:pt idx="12">
                  <c:v>166.212210299022</c:v>
                </c:pt>
                <c:pt idx="13">
                  <c:v>178.251599633097</c:v>
                </c:pt>
                <c:pt idx="14">
                  <c:v>190.59698242439</c:v>
                </c:pt>
                <c:pt idx="15">
                  <c:v>205.40693799675</c:v>
                </c:pt>
                <c:pt idx="16">
                  <c:v>207.708855634113</c:v>
                </c:pt>
                <c:pt idx="17">
                  <c:v>203.184373805124</c:v>
                </c:pt>
                <c:pt idx="18">
                  <c:v>182.751768760653</c:v>
                </c:pt>
                <c:pt idx="19">
                  <c:v>180.147871868479</c:v>
                </c:pt>
                <c:pt idx="20">
                  <c:v>183.54746829021</c:v>
                </c:pt>
                <c:pt idx="21">
                  <c:v>182.461293010663</c:v>
                </c:pt>
                <c:pt idx="22">
                  <c:v>185.399546940557</c:v>
                </c:pt>
                <c:pt idx="23">
                  <c:v>208.094040510222</c:v>
                </c:pt>
                <c:pt idx="24">
                  <c:v>219.091406921428</c:v>
                </c:pt>
                <c:pt idx="25">
                  <c:v>236.727788360033</c:v>
                </c:pt>
                <c:pt idx="26">
                  <c:v>257.305112545475</c:v>
                </c:pt>
                <c:pt idx="27">
                  <c:v>251.265868681502</c:v>
                </c:pt>
                <c:pt idx="28">
                  <c:v>265.05720151914</c:v>
                </c:pt>
                <c:pt idx="29">
                  <c:v>265.07644250969</c:v>
                </c:pt>
                <c:pt idx="30">
                  <c:v>246.297727149798</c:v>
                </c:pt>
                <c:pt idx="31">
                  <c:v>241.203953985357</c:v>
                </c:pt>
                <c:pt idx="32">
                  <c:v>237.888763514531</c:v>
                </c:pt>
                <c:pt idx="33">
                  <c:v>234.85713540405</c:v>
                </c:pt>
                <c:pt idx="34">
                  <c:v>246.458389341027</c:v>
                </c:pt>
                <c:pt idx="35">
                  <c:v>270.562142201171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sample1!$G$1</c:f>
              <c:strCache>
                <c:ptCount val="1"/>
                <c:pt idx="0">
                  <c:v>denoised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sample1!$B$2:$B$37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sample1!$G$2:$G$37</c:f>
              <c:numCache>
                <c:formatCode>General</c:formatCode>
                <c:ptCount val="36"/>
                <c:pt idx="0">
                  <c:v>100</c:v>
                </c:pt>
                <c:pt idx="1">
                  <c:v>117.5</c:v>
                </c:pt>
                <c:pt idx="2">
                  <c:v>131.650635094611</c:v>
                </c:pt>
                <c:pt idx="3">
                  <c:v>140</c:v>
                </c:pt>
                <c:pt idx="4">
                  <c:v>141.650635094611</c:v>
                </c:pt>
                <c:pt idx="5">
                  <c:v>137.5</c:v>
                </c:pt>
                <c:pt idx="6">
                  <c:v>130</c:v>
                </c:pt>
                <c:pt idx="7">
                  <c:v>122.5</c:v>
                </c:pt>
                <c:pt idx="8">
                  <c:v>118.349364905389</c:v>
                </c:pt>
                <c:pt idx="9">
                  <c:v>120</c:v>
                </c:pt>
                <c:pt idx="10">
                  <c:v>128.349364905389</c:v>
                </c:pt>
                <c:pt idx="11">
                  <c:v>142.5</c:v>
                </c:pt>
                <c:pt idx="12">
                  <c:v>160</c:v>
                </c:pt>
                <c:pt idx="13">
                  <c:v>177.5</c:v>
                </c:pt>
                <c:pt idx="14">
                  <c:v>191.650635094611</c:v>
                </c:pt>
                <c:pt idx="15">
                  <c:v>200</c:v>
                </c:pt>
                <c:pt idx="16">
                  <c:v>201.650635094611</c:v>
                </c:pt>
                <c:pt idx="17">
                  <c:v>197.5</c:v>
                </c:pt>
                <c:pt idx="18">
                  <c:v>190</c:v>
                </c:pt>
                <c:pt idx="19">
                  <c:v>182.5</c:v>
                </c:pt>
                <c:pt idx="20">
                  <c:v>178.349364905389</c:v>
                </c:pt>
                <c:pt idx="21">
                  <c:v>180</c:v>
                </c:pt>
                <c:pt idx="22">
                  <c:v>188.349364905389</c:v>
                </c:pt>
                <c:pt idx="23">
                  <c:v>202.5</c:v>
                </c:pt>
                <c:pt idx="24">
                  <c:v>220</c:v>
                </c:pt>
                <c:pt idx="25">
                  <c:v>237.5</c:v>
                </c:pt>
                <c:pt idx="26">
                  <c:v>251.650635094611</c:v>
                </c:pt>
                <c:pt idx="27">
                  <c:v>260</c:v>
                </c:pt>
                <c:pt idx="28">
                  <c:v>261.650635094611</c:v>
                </c:pt>
                <c:pt idx="29">
                  <c:v>257.5</c:v>
                </c:pt>
                <c:pt idx="30">
                  <c:v>250</c:v>
                </c:pt>
                <c:pt idx="31">
                  <c:v>242.5</c:v>
                </c:pt>
                <c:pt idx="32">
                  <c:v>238.349364905389</c:v>
                </c:pt>
                <c:pt idx="33">
                  <c:v>240</c:v>
                </c:pt>
                <c:pt idx="34">
                  <c:v>248.349364905389</c:v>
                </c:pt>
                <c:pt idx="35">
                  <c:v>262.5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472421"/>
        <c:axId val="3748946"/>
      </c:lineChart>
      <c:catAx>
        <c:axId val="30472421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8946"/>
        <c:crosses val="autoZero"/>
        <c:auto val="1"/>
        <c:lblAlgn val="ctr"/>
        <c:lblOffset val="100"/>
        <c:noMultiLvlLbl val="0"/>
      </c:catAx>
      <c:valAx>
        <c:axId val="37489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724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sample2!$E$1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sample2!$E$2:$E$37</c:f>
              <c:numCache>
                <c:formatCode>General</c:formatCode>
                <c:ptCount val="36"/>
                <c:pt idx="0">
                  <c:v>99.4657872075789</c:v>
                </c:pt>
                <c:pt idx="1">
                  <c:v>137.369072574898</c:v>
                </c:pt>
                <c:pt idx="2">
                  <c:v>167.494104520948</c:v>
                </c:pt>
                <c:pt idx="3">
                  <c:v>150.289111802665</c:v>
                </c:pt>
                <c:pt idx="4">
                  <c:v>152.708701760029</c:v>
                </c:pt>
                <c:pt idx="5">
                  <c:v>173.391219407932</c:v>
                </c:pt>
                <c:pt idx="6">
                  <c:v>194.791811208742</c:v>
                </c:pt>
                <c:pt idx="7">
                  <c:v>176.746357605688</c:v>
                </c:pt>
                <c:pt idx="8">
                  <c:v>126.508921280432</c:v>
                </c:pt>
                <c:pt idx="9">
                  <c:v>123.364761244498</c:v>
                </c:pt>
                <c:pt idx="10">
                  <c:v>161.597548625751</c:v>
                </c:pt>
                <c:pt idx="11">
                  <c:v>194.315207914736</c:v>
                </c:pt>
                <c:pt idx="12">
                  <c:v>216.792104118668</c:v>
                </c:pt>
                <c:pt idx="13">
                  <c:v>235.103185559545</c:v>
                </c:pt>
                <c:pt idx="14">
                  <c:v>265.539928792981</c:v>
                </c:pt>
                <c:pt idx="15">
                  <c:v>302.211238139128</c:v>
                </c:pt>
                <c:pt idx="16">
                  <c:v>299.230270227004</c:v>
                </c:pt>
                <c:pt idx="17">
                  <c:v>307.636996711646</c:v>
                </c:pt>
                <c:pt idx="18">
                  <c:v>271.85499855054</c:v>
                </c:pt>
                <c:pt idx="19">
                  <c:v>222.491558450558</c:v>
                </c:pt>
                <c:pt idx="20">
                  <c:v>245.616562977765</c:v>
                </c:pt>
                <c:pt idx="21">
                  <c:v>262.484981866219</c:v>
                </c:pt>
                <c:pt idx="22">
                  <c:v>255.816427763289</c:v>
                </c:pt>
                <c:pt idx="23">
                  <c:v>238.255745652872</c:v>
                </c:pt>
                <c:pt idx="24">
                  <c:v>256.162257823831</c:v>
                </c:pt>
                <c:pt idx="25">
                  <c:v>315.85101750552</c:v>
                </c:pt>
                <c:pt idx="26">
                  <c:v>335.512779185105</c:v>
                </c:pt>
                <c:pt idx="27">
                  <c:v>346.267692615434</c:v>
                </c:pt>
                <c:pt idx="28">
                  <c:v>310.995465760233</c:v>
                </c:pt>
                <c:pt idx="29">
                  <c:v>282.810074204017</c:v>
                </c:pt>
                <c:pt idx="30">
                  <c:v>285.638492467512</c:v>
                </c:pt>
                <c:pt idx="31">
                  <c:v>297.793615540566</c:v>
                </c:pt>
                <c:pt idx="32">
                  <c:v>254.204793142899</c:v>
                </c:pt>
                <c:pt idx="33">
                  <c:v>232.032280981114</c:v>
                </c:pt>
                <c:pt idx="34">
                  <c:v>223.651366119518</c:v>
                </c:pt>
                <c:pt idx="35">
                  <c:v>273.888172172126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181632"/>
        <c:axId val="83819033"/>
      </c:lineChart>
      <c:catAx>
        <c:axId val="77181632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19033"/>
        <c:crosses val="autoZero"/>
        <c:auto val="1"/>
        <c:lblAlgn val="ctr"/>
        <c:lblOffset val="100"/>
        <c:noMultiLvlLbl val="0"/>
      </c:catAx>
      <c:valAx>
        <c:axId val="838190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816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sample2!$E$1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sample2!$E$2:$E$37</c:f>
              <c:numCache>
                <c:formatCode>General</c:formatCode>
                <c:ptCount val="36"/>
                <c:pt idx="0">
                  <c:v>99.4657872075789</c:v>
                </c:pt>
                <c:pt idx="1">
                  <c:v>137.369072574898</c:v>
                </c:pt>
                <c:pt idx="2">
                  <c:v>167.494104520948</c:v>
                </c:pt>
                <c:pt idx="3">
                  <c:v>150.289111802665</c:v>
                </c:pt>
                <c:pt idx="4">
                  <c:v>152.708701760029</c:v>
                </c:pt>
                <c:pt idx="5">
                  <c:v>173.391219407932</c:v>
                </c:pt>
                <c:pt idx="6">
                  <c:v>194.791811208742</c:v>
                </c:pt>
                <c:pt idx="7">
                  <c:v>176.746357605688</c:v>
                </c:pt>
                <c:pt idx="8">
                  <c:v>126.508921280432</c:v>
                </c:pt>
                <c:pt idx="9">
                  <c:v>123.364761244498</c:v>
                </c:pt>
                <c:pt idx="10">
                  <c:v>161.597548625751</c:v>
                </c:pt>
                <c:pt idx="11">
                  <c:v>194.315207914736</c:v>
                </c:pt>
                <c:pt idx="12">
                  <c:v>216.792104118668</c:v>
                </c:pt>
                <c:pt idx="13">
                  <c:v>235.103185559545</c:v>
                </c:pt>
                <c:pt idx="14">
                  <c:v>265.539928792981</c:v>
                </c:pt>
                <c:pt idx="15">
                  <c:v>302.211238139128</c:v>
                </c:pt>
                <c:pt idx="16">
                  <c:v>299.230270227004</c:v>
                </c:pt>
                <c:pt idx="17">
                  <c:v>307.636996711646</c:v>
                </c:pt>
                <c:pt idx="18">
                  <c:v>271.85499855054</c:v>
                </c:pt>
                <c:pt idx="19">
                  <c:v>222.491558450558</c:v>
                </c:pt>
                <c:pt idx="20">
                  <c:v>245.616562977765</c:v>
                </c:pt>
                <c:pt idx="21">
                  <c:v>262.484981866219</c:v>
                </c:pt>
                <c:pt idx="22">
                  <c:v>255.816427763289</c:v>
                </c:pt>
                <c:pt idx="23">
                  <c:v>238.255745652872</c:v>
                </c:pt>
                <c:pt idx="24">
                  <c:v>256.162257823831</c:v>
                </c:pt>
                <c:pt idx="25">
                  <c:v>315.85101750552</c:v>
                </c:pt>
                <c:pt idx="26">
                  <c:v>335.512779185105</c:v>
                </c:pt>
                <c:pt idx="27">
                  <c:v>346.267692615434</c:v>
                </c:pt>
                <c:pt idx="28">
                  <c:v>310.995465760233</c:v>
                </c:pt>
                <c:pt idx="29">
                  <c:v>282.810074204017</c:v>
                </c:pt>
                <c:pt idx="30">
                  <c:v>285.638492467512</c:v>
                </c:pt>
                <c:pt idx="31">
                  <c:v>297.793615540566</c:v>
                </c:pt>
                <c:pt idx="32">
                  <c:v>254.204793142899</c:v>
                </c:pt>
                <c:pt idx="33">
                  <c:v>232.032280981114</c:v>
                </c:pt>
                <c:pt idx="34">
                  <c:v>223.651366119518</c:v>
                </c:pt>
                <c:pt idx="35">
                  <c:v>273.888172172126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sample2!$F$1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sample2!$F$2:$F$37</c:f>
              <c:numCache>
                <c:formatCode>General</c:formatCode>
                <c:ptCount val="3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340008"/>
        <c:axId val="27999362"/>
      </c:lineChart>
      <c:catAx>
        <c:axId val="96340008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99362"/>
        <c:crosses val="autoZero"/>
        <c:auto val="1"/>
        <c:lblAlgn val="ctr"/>
        <c:lblOffset val="100"/>
        <c:noMultiLvlLbl val="0"/>
      </c:catAx>
      <c:valAx>
        <c:axId val="279993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400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sample2!$H$1</c:f>
              <c:strCache>
                <c:ptCount val="1"/>
                <c:pt idx="0">
                  <c:v>season5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sample2!$H$2:$H$37</c:f>
              <c:numCache>
                <c:formatCode>General</c:formatCode>
                <c:ptCount val="36"/>
                <c:pt idx="0">
                  <c:v>0</c:v>
                </c:pt>
                <c:pt idx="1">
                  <c:v>19.0211303259031</c:v>
                </c:pt>
                <c:pt idx="2">
                  <c:v>11.7557050458495</c:v>
                </c:pt>
                <c:pt idx="3">
                  <c:v>-11.7557050458495</c:v>
                </c:pt>
                <c:pt idx="4">
                  <c:v>-19.0211303259031</c:v>
                </c:pt>
                <c:pt idx="5">
                  <c:v>-4.89858719658941E-015</c:v>
                </c:pt>
                <c:pt idx="6">
                  <c:v>19.0211303259031</c:v>
                </c:pt>
                <c:pt idx="7">
                  <c:v>11.7557050458495</c:v>
                </c:pt>
                <c:pt idx="8">
                  <c:v>-11.7557050458495</c:v>
                </c:pt>
                <c:pt idx="9">
                  <c:v>-19.0211303259031</c:v>
                </c:pt>
                <c:pt idx="10">
                  <c:v>-9.79717439317883E-015</c:v>
                </c:pt>
                <c:pt idx="11">
                  <c:v>19.0211303259031</c:v>
                </c:pt>
                <c:pt idx="12">
                  <c:v>11.7557050458495</c:v>
                </c:pt>
                <c:pt idx="13">
                  <c:v>-11.7557050458495</c:v>
                </c:pt>
                <c:pt idx="14">
                  <c:v>-19.0211303259031</c:v>
                </c:pt>
                <c:pt idx="15">
                  <c:v>-1.46957615897682E-014</c:v>
                </c:pt>
                <c:pt idx="16">
                  <c:v>19.0211303259031</c:v>
                </c:pt>
                <c:pt idx="17">
                  <c:v>11.7557050458495</c:v>
                </c:pt>
                <c:pt idx="18">
                  <c:v>-11.7557050458495</c:v>
                </c:pt>
                <c:pt idx="19">
                  <c:v>-19.0211303259031</c:v>
                </c:pt>
                <c:pt idx="20">
                  <c:v>-1.95943487863577E-014</c:v>
                </c:pt>
                <c:pt idx="21">
                  <c:v>19.0211303259031</c:v>
                </c:pt>
                <c:pt idx="22">
                  <c:v>11.7557050458495</c:v>
                </c:pt>
                <c:pt idx="23">
                  <c:v>-11.7557050458494</c:v>
                </c:pt>
                <c:pt idx="24">
                  <c:v>-19.0211303259031</c:v>
                </c:pt>
                <c:pt idx="25">
                  <c:v>-2.44929359829471E-014</c:v>
                </c:pt>
                <c:pt idx="26">
                  <c:v>19.0211303259031</c:v>
                </c:pt>
                <c:pt idx="27">
                  <c:v>11.7557050458495</c:v>
                </c:pt>
                <c:pt idx="28">
                  <c:v>-11.7557050458494</c:v>
                </c:pt>
                <c:pt idx="29">
                  <c:v>-19.0211303259031</c:v>
                </c:pt>
                <c:pt idx="30">
                  <c:v>-2.93915231795365E-014</c:v>
                </c:pt>
                <c:pt idx="31">
                  <c:v>19.0211303259031</c:v>
                </c:pt>
                <c:pt idx="32">
                  <c:v>11.7557050458495</c:v>
                </c:pt>
                <c:pt idx="33">
                  <c:v>-11.7557050458494</c:v>
                </c:pt>
                <c:pt idx="34">
                  <c:v>-19.0211303259031</c:v>
                </c:pt>
                <c:pt idx="35">
                  <c:v>-3.42901103761259E-014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sample2!$I$1</c:f>
              <c:strCache>
                <c:ptCount val="1"/>
                <c:pt idx="0">
                  <c:v>season12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sample2!$I$2:$I$37</c:f>
              <c:numCache>
                <c:formatCode>General</c:formatCode>
                <c:ptCount val="36"/>
                <c:pt idx="0">
                  <c:v>0</c:v>
                </c:pt>
                <c:pt idx="1">
                  <c:v>20</c:v>
                </c:pt>
                <c:pt idx="2">
                  <c:v>34.6410161513775</c:v>
                </c:pt>
                <c:pt idx="3">
                  <c:v>40</c:v>
                </c:pt>
                <c:pt idx="4">
                  <c:v>34.6410161513776</c:v>
                </c:pt>
                <c:pt idx="5">
                  <c:v>20</c:v>
                </c:pt>
                <c:pt idx="6">
                  <c:v>4.89858719658941E-015</c:v>
                </c:pt>
                <c:pt idx="7">
                  <c:v>-20</c:v>
                </c:pt>
                <c:pt idx="8">
                  <c:v>-34.6410161513775</c:v>
                </c:pt>
                <c:pt idx="9">
                  <c:v>-40</c:v>
                </c:pt>
                <c:pt idx="10">
                  <c:v>-34.6410161513775</c:v>
                </c:pt>
                <c:pt idx="11">
                  <c:v>-20</c:v>
                </c:pt>
                <c:pt idx="12">
                  <c:v>-9.79717439317883E-015</c:v>
                </c:pt>
                <c:pt idx="13">
                  <c:v>20</c:v>
                </c:pt>
                <c:pt idx="14">
                  <c:v>34.6410161513775</c:v>
                </c:pt>
                <c:pt idx="15">
                  <c:v>40</c:v>
                </c:pt>
                <c:pt idx="16">
                  <c:v>34.6410161513776</c:v>
                </c:pt>
                <c:pt idx="17">
                  <c:v>20</c:v>
                </c:pt>
                <c:pt idx="18">
                  <c:v>1.46957615897682E-014</c:v>
                </c:pt>
                <c:pt idx="19">
                  <c:v>-20</c:v>
                </c:pt>
                <c:pt idx="20">
                  <c:v>-34.6410161513776</c:v>
                </c:pt>
                <c:pt idx="21">
                  <c:v>-40</c:v>
                </c:pt>
                <c:pt idx="22">
                  <c:v>-34.6410161513776</c:v>
                </c:pt>
                <c:pt idx="23">
                  <c:v>-20.0000000000001</c:v>
                </c:pt>
                <c:pt idx="24">
                  <c:v>-1.95943487863577E-014</c:v>
                </c:pt>
                <c:pt idx="25">
                  <c:v>20</c:v>
                </c:pt>
                <c:pt idx="26">
                  <c:v>34.6410161513776</c:v>
                </c:pt>
                <c:pt idx="27">
                  <c:v>40</c:v>
                </c:pt>
                <c:pt idx="28">
                  <c:v>34.6410161513776</c:v>
                </c:pt>
                <c:pt idx="29">
                  <c:v>20</c:v>
                </c:pt>
                <c:pt idx="30">
                  <c:v>9.55472095589571E-014</c:v>
                </c:pt>
                <c:pt idx="31">
                  <c:v>-20</c:v>
                </c:pt>
                <c:pt idx="32">
                  <c:v>-34.6410161513775</c:v>
                </c:pt>
                <c:pt idx="33">
                  <c:v>-40</c:v>
                </c:pt>
                <c:pt idx="34">
                  <c:v>-34.6410161513775</c:v>
                </c:pt>
                <c:pt idx="35">
                  <c:v>-20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sample2!$K$1</c:f>
              <c:strCache>
                <c:ptCount val="1"/>
                <c:pt idx="0">
                  <c:v>detrended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sample2!$D$2:$D$37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sample2!$K$2:$K$37</c:f>
              <c:numCache>
                <c:formatCode>General</c:formatCode>
                <c:ptCount val="36"/>
                <c:pt idx="0">
                  <c:v>-0.534212792421116</c:v>
                </c:pt>
                <c:pt idx="1">
                  <c:v>27.3690725748975</c:v>
                </c:pt>
                <c:pt idx="2">
                  <c:v>47.4941045209483</c:v>
                </c:pt>
                <c:pt idx="3">
                  <c:v>20.2891118026647</c:v>
                </c:pt>
                <c:pt idx="4">
                  <c:v>12.7087017600287</c:v>
                </c:pt>
                <c:pt idx="5">
                  <c:v>23.3912194079316</c:v>
                </c:pt>
                <c:pt idx="6">
                  <c:v>34.7918112087418</c:v>
                </c:pt>
                <c:pt idx="7">
                  <c:v>6.74635760568755</c:v>
                </c:pt>
                <c:pt idx="8">
                  <c:v>-53.4910787195675</c:v>
                </c:pt>
                <c:pt idx="9">
                  <c:v>-66.6352387555019</c:v>
                </c:pt>
                <c:pt idx="10">
                  <c:v>-38.402451374249</c:v>
                </c:pt>
                <c:pt idx="11">
                  <c:v>-15.684792085264</c:v>
                </c:pt>
                <c:pt idx="12">
                  <c:v>-3.20789588133208</c:v>
                </c:pt>
                <c:pt idx="13">
                  <c:v>5.10318555954526</c:v>
                </c:pt>
                <c:pt idx="14">
                  <c:v>25.5399287929814</c:v>
                </c:pt>
                <c:pt idx="15">
                  <c:v>52.2112381391275</c:v>
                </c:pt>
                <c:pt idx="16">
                  <c:v>39.2302702270035</c:v>
                </c:pt>
                <c:pt idx="17">
                  <c:v>37.6369967116461</c:v>
                </c:pt>
                <c:pt idx="18">
                  <c:v>-8.14500144945999</c:v>
                </c:pt>
                <c:pt idx="19">
                  <c:v>-57.5084415494421</c:v>
                </c:pt>
                <c:pt idx="20">
                  <c:v>-34.3834370222348</c:v>
                </c:pt>
                <c:pt idx="21">
                  <c:v>-17.5150181337807</c:v>
                </c:pt>
                <c:pt idx="22">
                  <c:v>-24.1835722367112</c:v>
                </c:pt>
                <c:pt idx="23">
                  <c:v>-41.744254347128</c:v>
                </c:pt>
                <c:pt idx="24">
                  <c:v>-23.8377421761691</c:v>
                </c:pt>
                <c:pt idx="25">
                  <c:v>35.8510175055197</c:v>
                </c:pt>
                <c:pt idx="26">
                  <c:v>55.512779185105</c:v>
                </c:pt>
                <c:pt idx="27">
                  <c:v>66.2676926154341</c:v>
                </c:pt>
                <c:pt idx="28">
                  <c:v>30.9954657602329</c:v>
                </c:pt>
                <c:pt idx="29">
                  <c:v>2.8100742040172</c:v>
                </c:pt>
                <c:pt idx="30">
                  <c:v>5.63849246751172</c:v>
                </c:pt>
                <c:pt idx="31">
                  <c:v>17.7936155405664</c:v>
                </c:pt>
                <c:pt idx="32">
                  <c:v>-25.7952068571011</c:v>
                </c:pt>
                <c:pt idx="33">
                  <c:v>-47.9677190188864</c:v>
                </c:pt>
                <c:pt idx="34">
                  <c:v>-56.3486338804823</c:v>
                </c:pt>
                <c:pt idx="35">
                  <c:v>-6.11182782787405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02251"/>
        <c:axId val="78009115"/>
      </c:lineChart>
      <c:catAx>
        <c:axId val="4302251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09115"/>
        <c:crosses val="autoZero"/>
        <c:auto val="1"/>
        <c:lblAlgn val="ctr"/>
        <c:lblOffset val="100"/>
        <c:noMultiLvlLbl val="0"/>
      </c:catAx>
      <c:valAx>
        <c:axId val="780091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022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serie_depositos!$C$1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serie_depositos!$A$2:$A$66</c:f>
              <c:strCache>
                <c:ptCount val="65"/>
                <c:pt idx="0">
                  <c:v>2020-05-31</c:v>
                </c:pt>
                <c:pt idx="1">
                  <c:v>2020-06-30</c:v>
                </c:pt>
                <c:pt idx="2">
                  <c:v>2020-07-31</c:v>
                </c:pt>
                <c:pt idx="3">
                  <c:v>2020-08-31</c:v>
                </c:pt>
                <c:pt idx="4">
                  <c:v>2020-09-30</c:v>
                </c:pt>
                <c:pt idx="5">
                  <c:v>2020-10-31</c:v>
                </c:pt>
                <c:pt idx="6">
                  <c:v>2020-11-30</c:v>
                </c:pt>
                <c:pt idx="7">
                  <c:v>2020-12-31</c:v>
                </c:pt>
                <c:pt idx="8">
                  <c:v>2021-01-31</c:v>
                </c:pt>
                <c:pt idx="9">
                  <c:v>2021-02-28</c:v>
                </c:pt>
                <c:pt idx="10">
                  <c:v>2021-03-31</c:v>
                </c:pt>
                <c:pt idx="11">
                  <c:v>2021-04-30</c:v>
                </c:pt>
                <c:pt idx="12">
                  <c:v>2021-05-31</c:v>
                </c:pt>
                <c:pt idx="13">
                  <c:v>2021-06-30</c:v>
                </c:pt>
                <c:pt idx="14">
                  <c:v>2021-07-31</c:v>
                </c:pt>
                <c:pt idx="15">
                  <c:v>2021-08-31</c:v>
                </c:pt>
                <c:pt idx="16">
                  <c:v>2021-09-30</c:v>
                </c:pt>
                <c:pt idx="17">
                  <c:v>2021-10-31</c:v>
                </c:pt>
                <c:pt idx="18">
                  <c:v>2021-11-30</c:v>
                </c:pt>
                <c:pt idx="19">
                  <c:v>2021-12-31</c:v>
                </c:pt>
                <c:pt idx="20">
                  <c:v>2022-01-31</c:v>
                </c:pt>
                <c:pt idx="21">
                  <c:v>2022-02-28</c:v>
                </c:pt>
                <c:pt idx="22">
                  <c:v>2022-03-31</c:v>
                </c:pt>
                <c:pt idx="23">
                  <c:v>2022-04-30</c:v>
                </c:pt>
                <c:pt idx="24">
                  <c:v>2022-05-31</c:v>
                </c:pt>
                <c:pt idx="25">
                  <c:v>2022-06-30</c:v>
                </c:pt>
                <c:pt idx="26">
                  <c:v>2022-07-31</c:v>
                </c:pt>
                <c:pt idx="27">
                  <c:v>2022-08-31</c:v>
                </c:pt>
                <c:pt idx="28">
                  <c:v>2022-09-30</c:v>
                </c:pt>
                <c:pt idx="29">
                  <c:v>2022-10-31</c:v>
                </c:pt>
                <c:pt idx="30">
                  <c:v>2022-11-30</c:v>
                </c:pt>
                <c:pt idx="31">
                  <c:v>2022-12-31</c:v>
                </c:pt>
                <c:pt idx="32">
                  <c:v>2023-01-31</c:v>
                </c:pt>
                <c:pt idx="33">
                  <c:v>2023-02-28</c:v>
                </c:pt>
                <c:pt idx="34">
                  <c:v>2023-03-31</c:v>
                </c:pt>
                <c:pt idx="35">
                  <c:v>2023-04-30</c:v>
                </c:pt>
                <c:pt idx="36">
                  <c:v>2023-05-31</c:v>
                </c:pt>
                <c:pt idx="37">
                  <c:v>2023-06-30</c:v>
                </c:pt>
                <c:pt idx="38">
                  <c:v>2023-07-31</c:v>
                </c:pt>
                <c:pt idx="39">
                  <c:v>2023-08-31</c:v>
                </c:pt>
                <c:pt idx="40">
                  <c:v>2023-09-30</c:v>
                </c:pt>
                <c:pt idx="41">
                  <c:v>2023-10-31</c:v>
                </c:pt>
                <c:pt idx="42">
                  <c:v>2023-11-30</c:v>
                </c:pt>
                <c:pt idx="43">
                  <c:v>2023-12-31</c:v>
                </c:pt>
                <c:pt idx="44">
                  <c:v>2024-01-31</c:v>
                </c:pt>
                <c:pt idx="45">
                  <c:v>2024-02-29</c:v>
                </c:pt>
                <c:pt idx="46">
                  <c:v>2024-03-31</c:v>
                </c:pt>
                <c:pt idx="47">
                  <c:v>2024-04-30</c:v>
                </c:pt>
                <c:pt idx="48">
                  <c:v>2024-05-31</c:v>
                </c:pt>
                <c:pt idx="49">
                  <c:v>2024-06-30</c:v>
                </c:pt>
                <c:pt idx="50">
                  <c:v>2024-07-31</c:v>
                </c:pt>
                <c:pt idx="51">
                  <c:v>2024-08-31</c:v>
                </c:pt>
                <c:pt idx="52">
                  <c:v>2024-09-30</c:v>
                </c:pt>
                <c:pt idx="53">
                  <c:v>2024-10-31</c:v>
                </c:pt>
                <c:pt idx="54">
                  <c:v>2024-11-30</c:v>
                </c:pt>
                <c:pt idx="55">
                  <c:v>2024-12-31</c:v>
                </c:pt>
                <c:pt idx="56">
                  <c:v>2025-01-31</c:v>
                </c:pt>
                <c:pt idx="57">
                  <c:v>2025-02-28</c:v>
                </c:pt>
                <c:pt idx="58">
                  <c:v>2025-03-31</c:v>
                </c:pt>
                <c:pt idx="59">
                  <c:v>2025-04-30</c:v>
                </c:pt>
                <c:pt idx="60">
                  <c:v>2025-05-31</c:v>
                </c:pt>
                <c:pt idx="61">
                  <c:v>2025-06-30</c:v>
                </c:pt>
                <c:pt idx="62">
                  <c:v>2025-07-31</c:v>
                </c:pt>
                <c:pt idx="63">
                  <c:v>2025-08-31</c:v>
                </c:pt>
                <c:pt idx="64">
                  <c:v>2025-09-30</c:v>
                </c:pt>
              </c:strCache>
            </c:strRef>
          </c:cat>
          <c:val>
            <c:numRef>
              <c:f>serie_depositos!$C$2:$C$66</c:f>
              <c:numCache>
                <c:formatCode>General</c:formatCode>
                <c:ptCount val="65"/>
                <c:pt idx="0">
                  <c:v>0</c:v>
                </c:pt>
                <c:pt idx="1">
                  <c:v>84458.4300000002</c:v>
                </c:pt>
                <c:pt idx="2">
                  <c:v>91623.8000000001</c:v>
                </c:pt>
                <c:pt idx="3">
                  <c:v>125092.64</c:v>
                </c:pt>
                <c:pt idx="4">
                  <c:v>169637.39</c:v>
                </c:pt>
                <c:pt idx="5">
                  <c:v>187019.36</c:v>
                </c:pt>
                <c:pt idx="6">
                  <c:v>211734.69</c:v>
                </c:pt>
                <c:pt idx="7">
                  <c:v>284767.27</c:v>
                </c:pt>
                <c:pt idx="8">
                  <c:v>244440.14</c:v>
                </c:pt>
                <c:pt idx="9">
                  <c:v>251989.12</c:v>
                </c:pt>
                <c:pt idx="10">
                  <c:v>216240.41</c:v>
                </c:pt>
                <c:pt idx="11">
                  <c:v>225973.39</c:v>
                </c:pt>
                <c:pt idx="12">
                  <c:v>258241.96</c:v>
                </c:pt>
                <c:pt idx="13">
                  <c:v>341884.43</c:v>
                </c:pt>
                <c:pt idx="14">
                  <c:v>404565.98</c:v>
                </c:pt>
                <c:pt idx="15">
                  <c:v>482523.9</c:v>
                </c:pt>
                <c:pt idx="16">
                  <c:v>460327.99</c:v>
                </c:pt>
                <c:pt idx="17">
                  <c:v>427884.18</c:v>
                </c:pt>
                <c:pt idx="18">
                  <c:v>442933.92</c:v>
                </c:pt>
                <c:pt idx="19">
                  <c:v>425317.9</c:v>
                </c:pt>
                <c:pt idx="20">
                  <c:v>389708.8</c:v>
                </c:pt>
                <c:pt idx="21">
                  <c:v>452914.39</c:v>
                </c:pt>
                <c:pt idx="22">
                  <c:v>325846.59</c:v>
                </c:pt>
                <c:pt idx="23">
                  <c:v>339710.66</c:v>
                </c:pt>
                <c:pt idx="24">
                  <c:v>289408.47</c:v>
                </c:pt>
                <c:pt idx="25">
                  <c:v>456702.72</c:v>
                </c:pt>
                <c:pt idx="26">
                  <c:v>583143.46</c:v>
                </c:pt>
                <c:pt idx="27">
                  <c:v>724252.11</c:v>
                </c:pt>
                <c:pt idx="28">
                  <c:v>795638.11</c:v>
                </c:pt>
                <c:pt idx="29">
                  <c:v>761376.93</c:v>
                </c:pt>
                <c:pt idx="30">
                  <c:v>888079.38</c:v>
                </c:pt>
                <c:pt idx="31">
                  <c:v>855317.13</c:v>
                </c:pt>
                <c:pt idx="32">
                  <c:v>789675.96</c:v>
                </c:pt>
                <c:pt idx="33">
                  <c:v>705645.61</c:v>
                </c:pt>
                <c:pt idx="34">
                  <c:v>644555.86</c:v>
                </c:pt>
                <c:pt idx="35">
                  <c:v>735222.84</c:v>
                </c:pt>
                <c:pt idx="36">
                  <c:v>649966.71</c:v>
                </c:pt>
                <c:pt idx="37">
                  <c:v>793183.85</c:v>
                </c:pt>
                <c:pt idx="38">
                  <c:v>1000851.75</c:v>
                </c:pt>
                <c:pt idx="39">
                  <c:v>1063565.76</c:v>
                </c:pt>
                <c:pt idx="40">
                  <c:v>1100407.03</c:v>
                </c:pt>
                <c:pt idx="41">
                  <c:v>1120524.38</c:v>
                </c:pt>
                <c:pt idx="42">
                  <c:v>1095158.91</c:v>
                </c:pt>
                <c:pt idx="43">
                  <c:v>1199213.17</c:v>
                </c:pt>
                <c:pt idx="44">
                  <c:v>1249370.51</c:v>
                </c:pt>
                <c:pt idx="45">
                  <c:v>1159694.79</c:v>
                </c:pt>
                <c:pt idx="46">
                  <c:v>1201394.21</c:v>
                </c:pt>
                <c:pt idx="47">
                  <c:v>1193441.58</c:v>
                </c:pt>
                <c:pt idx="48">
                  <c:v>1265674.67</c:v>
                </c:pt>
                <c:pt idx="49">
                  <c:v>1531250.22</c:v>
                </c:pt>
                <c:pt idx="50">
                  <c:v>1661625.02</c:v>
                </c:pt>
                <c:pt idx="51">
                  <c:v>1695937.3</c:v>
                </c:pt>
                <c:pt idx="52">
                  <c:v>1637986.27</c:v>
                </c:pt>
                <c:pt idx="53">
                  <c:v>1620133.29</c:v>
                </c:pt>
                <c:pt idx="54">
                  <c:v>1582295.85</c:v>
                </c:pt>
                <c:pt idx="55">
                  <c:v>1695623.11</c:v>
                </c:pt>
                <c:pt idx="56">
                  <c:v>1716145.49</c:v>
                </c:pt>
                <c:pt idx="57">
                  <c:v>1575831.71</c:v>
                </c:pt>
                <c:pt idx="58">
                  <c:v>1600289.76</c:v>
                </c:pt>
                <c:pt idx="59">
                  <c:v>1648203.79</c:v>
                </c:pt>
                <c:pt idx="60">
                  <c:v>1616549.37</c:v>
                </c:pt>
                <c:pt idx="61">
                  <c:v>1766162.18</c:v>
                </c:pt>
                <c:pt idx="62">
                  <c:v>2036197.93</c:v>
                </c:pt>
                <c:pt idx="63">
                  <c:v>2337374.43</c:v>
                </c:pt>
                <c:pt idx="64">
                  <c:v>2316204.65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836145"/>
        <c:axId val="35826221"/>
      </c:lineChart>
      <c:catAx>
        <c:axId val="2483614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26221"/>
        <c:crosses val="autoZero"/>
        <c:auto val="1"/>
        <c:lblAlgn val="ctr"/>
        <c:lblOffset val="100"/>
        <c:noMultiLvlLbl val="0"/>
      </c:catAx>
      <c:valAx>
        <c:axId val="358262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361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370080</xdr:colOff>
      <xdr:row>0</xdr:row>
      <xdr:rowOff>131760</xdr:rowOff>
    </xdr:from>
    <xdr:to>
      <xdr:col>19</xdr:col>
      <xdr:colOff>197640</xdr:colOff>
      <xdr:row>28</xdr:row>
      <xdr:rowOff>54360</xdr:rowOff>
    </xdr:to>
    <xdr:graphicFrame>
      <xdr:nvGraphicFramePr>
        <xdr:cNvPr id="0" name=""/>
        <xdr:cNvGraphicFramePr/>
      </xdr:nvGraphicFramePr>
      <xdr:xfrm>
        <a:off x="8140680" y="131760"/>
        <a:ext cx="7955280" cy="44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268200</xdr:colOff>
      <xdr:row>0</xdr:row>
      <xdr:rowOff>98640</xdr:rowOff>
    </xdr:from>
    <xdr:to>
      <xdr:col>20</xdr:col>
      <xdr:colOff>649080</xdr:colOff>
      <xdr:row>20</xdr:row>
      <xdr:rowOff>86760</xdr:rowOff>
    </xdr:to>
    <xdr:graphicFrame>
      <xdr:nvGraphicFramePr>
        <xdr:cNvPr id="1" name=""/>
        <xdr:cNvGraphicFramePr/>
      </xdr:nvGraphicFramePr>
      <xdr:xfrm>
        <a:off x="10108800" y="986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254160</xdr:colOff>
      <xdr:row>20</xdr:row>
      <xdr:rowOff>160560</xdr:rowOff>
    </xdr:from>
    <xdr:to>
      <xdr:col>20</xdr:col>
      <xdr:colOff>635040</xdr:colOff>
      <xdr:row>40</xdr:row>
      <xdr:rowOff>148680</xdr:rowOff>
    </xdr:to>
    <xdr:graphicFrame>
      <xdr:nvGraphicFramePr>
        <xdr:cNvPr id="2" name=""/>
        <xdr:cNvGraphicFramePr/>
      </xdr:nvGraphicFramePr>
      <xdr:xfrm>
        <a:off x="10094760" y="34117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142200</xdr:colOff>
      <xdr:row>41</xdr:row>
      <xdr:rowOff>74520</xdr:rowOff>
    </xdr:from>
    <xdr:to>
      <xdr:col>20</xdr:col>
      <xdr:colOff>523080</xdr:colOff>
      <xdr:row>61</xdr:row>
      <xdr:rowOff>62640</xdr:rowOff>
    </xdr:to>
    <xdr:graphicFrame>
      <xdr:nvGraphicFramePr>
        <xdr:cNvPr id="3" name=""/>
        <xdr:cNvGraphicFramePr/>
      </xdr:nvGraphicFramePr>
      <xdr:xfrm>
        <a:off x="9982800" y="67395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44</xdr:row>
      <xdr:rowOff>36000</xdr:rowOff>
    </xdr:from>
    <xdr:to>
      <xdr:col>10</xdr:col>
      <xdr:colOff>106200</xdr:colOff>
      <xdr:row>64</xdr:row>
      <xdr:rowOff>24120</xdr:rowOff>
    </xdr:to>
    <xdr:graphicFrame>
      <xdr:nvGraphicFramePr>
        <xdr:cNvPr id="4" name=""/>
        <xdr:cNvGraphicFramePr/>
      </xdr:nvGraphicFramePr>
      <xdr:xfrm>
        <a:off x="2474640" y="7188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4.25"/>
    <col collapsed="false" customWidth="true" hidden="false" outlineLevel="0" max="8" min="8" style="1" width="15.27"/>
  </cols>
  <sheetData>
    <row r="1" customFormat="false" ht="12.8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12.8" hidden="false" customHeight="false" outlineLevel="0" collapsed="false">
      <c r="A2" s="1" t="n">
        <v>0</v>
      </c>
      <c r="B2" s="3" t="n">
        <f aca="false">EDATE(DATE(2023,1,1),A2)</f>
        <v>44927</v>
      </c>
      <c r="C2" s="4" t="n">
        <f aca="false">SUM(D2:F2)</f>
        <v>104.50927333626</v>
      </c>
      <c r="D2" s="1" t="n">
        <f aca="false">100 + 5 * A2</f>
        <v>100</v>
      </c>
      <c r="E2" s="4" t="n">
        <f aca="false">25*SIN(2*PI()*A2/12)</f>
        <v>0</v>
      </c>
      <c r="F2" s="4" t="n">
        <f aca="true">-10+20*RAND()</f>
        <v>4.50927333626018</v>
      </c>
      <c r="G2" s="4" t="n">
        <f aca="false">SUM(D2:E2)</f>
        <v>100</v>
      </c>
      <c r="H2" s="4" t="n">
        <f aca="false">D2+F2</f>
        <v>104.50927333626</v>
      </c>
      <c r="I2" s="4" t="n">
        <f aca="false">E2+F2</f>
        <v>4.50927333626018</v>
      </c>
    </row>
    <row r="3" customFormat="false" ht="12.8" hidden="false" customHeight="false" outlineLevel="0" collapsed="false">
      <c r="A3" s="1" t="n">
        <v>1</v>
      </c>
      <c r="B3" s="3" t="n">
        <f aca="false">EDATE(DATE(2023,1,1),A3)</f>
        <v>44958</v>
      </c>
      <c r="C3" s="4" t="n">
        <f aca="false">SUM(D3:F3)</f>
        <v>118.563322935943</v>
      </c>
      <c r="D3" s="1" t="n">
        <f aca="false">100 + 5 * A3</f>
        <v>105</v>
      </c>
      <c r="E3" s="4" t="n">
        <f aca="false">25*SIN(2*PI()*A3/12)</f>
        <v>12.5</v>
      </c>
      <c r="F3" s="4" t="n">
        <f aca="true">-10+20*RAND()</f>
        <v>1.06332293594345</v>
      </c>
      <c r="G3" s="4" t="n">
        <f aca="false">SUM(D3:E3)</f>
        <v>117.5</v>
      </c>
      <c r="H3" s="4" t="n">
        <f aca="false">D3+F3</f>
        <v>106.063322935943</v>
      </c>
      <c r="I3" s="4" t="n">
        <f aca="false">E3+F3</f>
        <v>13.5633229359435</v>
      </c>
    </row>
    <row r="4" customFormat="false" ht="12.8" hidden="false" customHeight="false" outlineLevel="0" collapsed="false">
      <c r="A4" s="1" t="n">
        <v>2</v>
      </c>
      <c r="B4" s="3" t="n">
        <f aca="false">EDATE(DATE(2023,1,1),A4)</f>
        <v>44986</v>
      </c>
      <c r="C4" s="4" t="n">
        <f aca="false">SUM(D4:F4)</f>
        <v>132.998712272018</v>
      </c>
      <c r="D4" s="1" t="n">
        <f aca="false">100 + 5 * A4</f>
        <v>110</v>
      </c>
      <c r="E4" s="4" t="n">
        <f aca="false">25*SIN(2*PI()*A4/12)</f>
        <v>21.650635094611</v>
      </c>
      <c r="F4" s="4" t="n">
        <f aca="true">-10+20*RAND()</f>
        <v>1.34807717740665</v>
      </c>
      <c r="G4" s="4" t="n">
        <f aca="false">SUM(D4:E4)</f>
        <v>131.650635094611</v>
      </c>
      <c r="H4" s="4" t="n">
        <f aca="false">D4+F4</f>
        <v>111.348077177407</v>
      </c>
      <c r="I4" s="4" t="n">
        <f aca="false">E4+F4</f>
        <v>22.9987122720176</v>
      </c>
    </row>
    <row r="5" customFormat="false" ht="12.8" hidden="false" customHeight="false" outlineLevel="0" collapsed="false">
      <c r="A5" s="1" t="n">
        <v>3</v>
      </c>
      <c r="B5" s="3" t="n">
        <f aca="false">EDATE(DATE(2023,1,1),A5)</f>
        <v>45017</v>
      </c>
      <c r="C5" s="4" t="n">
        <f aca="false">SUM(D5:F5)</f>
        <v>146.696846074686</v>
      </c>
      <c r="D5" s="1" t="n">
        <f aca="false">100 + 5 * A5</f>
        <v>115</v>
      </c>
      <c r="E5" s="4" t="n">
        <f aca="false">25*SIN(2*PI()*A5/12)</f>
        <v>25</v>
      </c>
      <c r="F5" s="4" t="n">
        <f aca="true">-10+20*RAND()</f>
        <v>6.69684607468638</v>
      </c>
      <c r="G5" s="4" t="n">
        <f aca="false">SUM(D5:E5)</f>
        <v>140</v>
      </c>
      <c r="H5" s="4" t="n">
        <f aca="false">D5+F5</f>
        <v>121.696846074686</v>
      </c>
      <c r="I5" s="4" t="n">
        <f aca="false">E5+F5</f>
        <v>31.6968460746864</v>
      </c>
    </row>
    <row r="6" customFormat="false" ht="12.8" hidden="false" customHeight="false" outlineLevel="0" collapsed="false">
      <c r="A6" s="1" t="n">
        <v>4</v>
      </c>
      <c r="B6" s="3" t="n">
        <f aca="false">EDATE(DATE(2023,1,1),A6)</f>
        <v>45047</v>
      </c>
      <c r="C6" s="4" t="n">
        <f aca="false">SUM(D6:F6)</f>
        <v>143.799659984297</v>
      </c>
      <c r="D6" s="1" t="n">
        <f aca="false">100 + 5 * A6</f>
        <v>120</v>
      </c>
      <c r="E6" s="4" t="n">
        <f aca="false">25*SIN(2*PI()*A6/12)</f>
        <v>21.650635094611</v>
      </c>
      <c r="F6" s="4" t="n">
        <f aca="true">-10+20*RAND()</f>
        <v>2.1490248896865</v>
      </c>
      <c r="G6" s="4" t="n">
        <f aca="false">SUM(D6:E6)</f>
        <v>141.650635094611</v>
      </c>
      <c r="H6" s="4" t="n">
        <f aca="false">D6+F6</f>
        <v>122.149024889687</v>
      </c>
      <c r="I6" s="4" t="n">
        <f aca="false">E6+F6</f>
        <v>23.7996599842975</v>
      </c>
    </row>
    <row r="7" customFormat="false" ht="12.8" hidden="false" customHeight="false" outlineLevel="0" collapsed="false">
      <c r="A7" s="1" t="n">
        <v>5</v>
      </c>
      <c r="B7" s="3" t="n">
        <f aca="false">EDATE(DATE(2023,1,1),A7)</f>
        <v>45078</v>
      </c>
      <c r="C7" s="4" t="n">
        <f aca="false">SUM(D7:F7)</f>
        <v>130.532294799654</v>
      </c>
      <c r="D7" s="1" t="n">
        <f aca="false">100 + 5 * A7</f>
        <v>125</v>
      </c>
      <c r="E7" s="4" t="n">
        <f aca="false">25*SIN(2*PI()*A7/12)</f>
        <v>12.5</v>
      </c>
      <c r="F7" s="4" t="n">
        <f aca="true">-10+20*RAND()</f>
        <v>-6.9677052003463</v>
      </c>
      <c r="G7" s="4" t="n">
        <f aca="false">SUM(D7:E7)</f>
        <v>137.5</v>
      </c>
      <c r="H7" s="4" t="n">
        <f aca="false">D7+F7</f>
        <v>118.032294799654</v>
      </c>
      <c r="I7" s="4" t="n">
        <f aca="false">E7+F7</f>
        <v>5.5322947996537</v>
      </c>
    </row>
    <row r="8" customFormat="false" ht="12.8" hidden="false" customHeight="false" outlineLevel="0" collapsed="false">
      <c r="A8" s="1" t="n">
        <v>6</v>
      </c>
      <c r="B8" s="3" t="n">
        <f aca="false">EDATE(DATE(2023,1,1),A8)</f>
        <v>45108</v>
      </c>
      <c r="C8" s="4" t="n">
        <f aca="false">SUM(D8:F8)</f>
        <v>125.507552219137</v>
      </c>
      <c r="D8" s="1" t="n">
        <f aca="false">100 + 5 * A8</f>
        <v>130</v>
      </c>
      <c r="E8" s="4" t="n">
        <f aca="false">25*SIN(2*PI()*A8/12)</f>
        <v>3.06161699786838E-015</v>
      </c>
      <c r="F8" s="4" t="n">
        <f aca="true">-10+20*RAND()</f>
        <v>-4.49244778086335</v>
      </c>
      <c r="G8" s="4" t="n">
        <f aca="false">SUM(D8:E8)</f>
        <v>130</v>
      </c>
      <c r="H8" s="4" t="n">
        <f aca="false">D8+F8</f>
        <v>125.507552219137</v>
      </c>
      <c r="I8" s="4" t="n">
        <f aca="false">E8+F8</f>
        <v>-4.49244778086334</v>
      </c>
    </row>
    <row r="9" customFormat="false" ht="12.8" hidden="false" customHeight="false" outlineLevel="0" collapsed="false">
      <c r="A9" s="1" t="n">
        <v>7</v>
      </c>
      <c r="B9" s="3" t="n">
        <f aca="false">EDATE(DATE(2023,1,1),A9)</f>
        <v>45139</v>
      </c>
      <c r="C9" s="4" t="n">
        <f aca="false">SUM(D9:F9)</f>
        <v>121.925119785735</v>
      </c>
      <c r="D9" s="1" t="n">
        <f aca="false">100 + 5 * A9</f>
        <v>135</v>
      </c>
      <c r="E9" s="4" t="n">
        <f aca="false">25*SIN(2*PI()*A9/12)</f>
        <v>-12.5</v>
      </c>
      <c r="F9" s="4" t="n">
        <f aca="true">-10+20*RAND()</f>
        <v>-0.574880214265413</v>
      </c>
      <c r="G9" s="4" t="n">
        <f aca="false">SUM(D9:E9)</f>
        <v>122.5</v>
      </c>
      <c r="H9" s="4" t="n">
        <f aca="false">D9+F9</f>
        <v>134.425119785735</v>
      </c>
      <c r="I9" s="4" t="n">
        <f aca="false">E9+F9</f>
        <v>-13.0748802142654</v>
      </c>
    </row>
    <row r="10" customFormat="false" ht="12.8" hidden="false" customHeight="false" outlineLevel="0" collapsed="false">
      <c r="A10" s="1" t="n">
        <v>8</v>
      </c>
      <c r="B10" s="3" t="n">
        <f aca="false">EDATE(DATE(2023,1,1),A10)</f>
        <v>45170</v>
      </c>
      <c r="C10" s="4" t="n">
        <f aca="false">SUM(D10:F10)</f>
        <v>111.179303407595</v>
      </c>
      <c r="D10" s="1" t="n">
        <f aca="false">100 + 5 * A10</f>
        <v>140</v>
      </c>
      <c r="E10" s="4" t="n">
        <f aca="false">25*SIN(2*PI()*A10/12)</f>
        <v>-21.650635094611</v>
      </c>
      <c r="F10" s="4" t="n">
        <f aca="true">-10+20*RAND()</f>
        <v>-7.17006149779376</v>
      </c>
      <c r="G10" s="4" t="n">
        <f aca="false">SUM(D10:E10)</f>
        <v>118.349364905389</v>
      </c>
      <c r="H10" s="4" t="n">
        <f aca="false">D10+F10</f>
        <v>132.829938502206</v>
      </c>
      <c r="I10" s="4" t="n">
        <f aca="false">E10+F10</f>
        <v>-28.8206965924047</v>
      </c>
    </row>
    <row r="11" customFormat="false" ht="12.8" hidden="false" customHeight="false" outlineLevel="0" collapsed="false">
      <c r="A11" s="1" t="n">
        <v>9</v>
      </c>
      <c r="B11" s="3" t="n">
        <f aca="false">EDATE(DATE(2023,1,1),A11)</f>
        <v>45200</v>
      </c>
      <c r="C11" s="4" t="n">
        <f aca="false">SUM(D11:F11)</f>
        <v>115.469206415554</v>
      </c>
      <c r="D11" s="1" t="n">
        <f aca="false">100 + 5 * A11</f>
        <v>145</v>
      </c>
      <c r="E11" s="4" t="n">
        <f aca="false">25*SIN(2*PI()*A11/12)</f>
        <v>-25</v>
      </c>
      <c r="F11" s="4" t="n">
        <f aca="true">-10+20*RAND()</f>
        <v>-4.53079358444616</v>
      </c>
      <c r="G11" s="4" t="n">
        <f aca="false">SUM(D11:E11)</f>
        <v>120</v>
      </c>
      <c r="H11" s="4" t="n">
        <f aca="false">D11+F11</f>
        <v>140.469206415554</v>
      </c>
      <c r="I11" s="4" t="n">
        <f aca="false">E11+F11</f>
        <v>-29.5307935844462</v>
      </c>
    </row>
    <row r="12" customFormat="false" ht="12.8" hidden="false" customHeight="false" outlineLevel="0" collapsed="false">
      <c r="A12" s="1" t="n">
        <v>10</v>
      </c>
      <c r="B12" s="3" t="n">
        <f aca="false">EDATE(DATE(2023,1,1),A12)</f>
        <v>45231</v>
      </c>
      <c r="C12" s="4" t="n">
        <f aca="false">SUM(D12:F12)</f>
        <v>135.877133321589</v>
      </c>
      <c r="D12" s="1" t="n">
        <f aca="false">100 + 5 * A12</f>
        <v>150</v>
      </c>
      <c r="E12" s="4" t="n">
        <f aca="false">25*SIN(2*PI()*A12/12)</f>
        <v>-21.650635094611</v>
      </c>
      <c r="F12" s="4" t="n">
        <f aca="true">-10+20*RAND()</f>
        <v>7.52776841619952</v>
      </c>
      <c r="G12" s="4" t="n">
        <f aca="false">SUM(D12:E12)</f>
        <v>128.349364905389</v>
      </c>
      <c r="H12" s="4" t="n">
        <f aca="false">D12+F12</f>
        <v>157.5277684162</v>
      </c>
      <c r="I12" s="4" t="n">
        <f aca="false">E12+F12</f>
        <v>-14.1228666784114</v>
      </c>
    </row>
    <row r="13" customFormat="false" ht="12.8" hidden="false" customHeight="false" outlineLevel="0" collapsed="false">
      <c r="A13" s="1" t="n">
        <v>11</v>
      </c>
      <c r="B13" s="3" t="n">
        <f aca="false">EDATE(DATE(2023,1,1),A13)</f>
        <v>45261</v>
      </c>
      <c r="C13" s="4" t="n">
        <f aca="false">SUM(D13:F13)</f>
        <v>151.071260116356</v>
      </c>
      <c r="D13" s="1" t="n">
        <f aca="false">100 + 5 * A13</f>
        <v>155</v>
      </c>
      <c r="E13" s="4" t="n">
        <f aca="false">25*SIN(2*PI()*A13/12)</f>
        <v>-12.5</v>
      </c>
      <c r="F13" s="4" t="n">
        <f aca="true">-10+20*RAND()</f>
        <v>8.57126011635585</v>
      </c>
      <c r="G13" s="4" t="n">
        <f aca="false">SUM(D13:E13)</f>
        <v>142.5</v>
      </c>
      <c r="H13" s="4" t="n">
        <f aca="false">D13+F13</f>
        <v>163.571260116356</v>
      </c>
      <c r="I13" s="4" t="n">
        <f aca="false">E13+F13</f>
        <v>-3.92873988364417</v>
      </c>
    </row>
    <row r="14" customFormat="false" ht="12.8" hidden="false" customHeight="false" outlineLevel="0" collapsed="false">
      <c r="A14" s="1" t="n">
        <v>12</v>
      </c>
      <c r="B14" s="3" t="n">
        <f aca="false">EDATE(DATE(2023,1,1),A14)</f>
        <v>45292</v>
      </c>
      <c r="C14" s="4" t="n">
        <f aca="false">SUM(D14:F14)</f>
        <v>166.212210299022</v>
      </c>
      <c r="D14" s="1" t="n">
        <f aca="false">100 + 5 * A14</f>
        <v>160</v>
      </c>
      <c r="E14" s="4" t="n">
        <f aca="false">25*SIN(2*PI()*A14/12)</f>
        <v>-6.12323399573677E-015</v>
      </c>
      <c r="F14" s="4" t="n">
        <f aca="true">-10+20*RAND()</f>
        <v>6.21221029902171</v>
      </c>
      <c r="G14" s="4" t="n">
        <f aca="false">SUM(D14:E14)</f>
        <v>160</v>
      </c>
      <c r="H14" s="4" t="n">
        <f aca="false">D14+F14</f>
        <v>166.212210299022</v>
      </c>
      <c r="I14" s="4" t="n">
        <f aca="false">E14+F14</f>
        <v>6.2122102990217</v>
      </c>
    </row>
    <row r="15" customFormat="false" ht="12.8" hidden="false" customHeight="false" outlineLevel="0" collapsed="false">
      <c r="A15" s="1" t="n">
        <v>13</v>
      </c>
      <c r="B15" s="3" t="n">
        <f aca="false">EDATE(DATE(2023,1,1),A15)</f>
        <v>45323</v>
      </c>
      <c r="C15" s="4" t="n">
        <f aca="false">SUM(D15:F15)</f>
        <v>178.251599633097</v>
      </c>
      <c r="D15" s="1" t="n">
        <f aca="false">100 + 5 * A15</f>
        <v>165</v>
      </c>
      <c r="E15" s="4" t="n">
        <f aca="false">25*SIN(2*PI()*A15/12)</f>
        <v>12.5</v>
      </c>
      <c r="F15" s="4" t="n">
        <f aca="true">-10+20*RAND()</f>
        <v>0.751599633096962</v>
      </c>
      <c r="G15" s="4" t="n">
        <f aca="false">SUM(D15:E15)</f>
        <v>177.5</v>
      </c>
      <c r="H15" s="4" t="n">
        <f aca="false">D15+F15</f>
        <v>165.751599633097</v>
      </c>
      <c r="I15" s="4" t="n">
        <f aca="false">E15+F15</f>
        <v>13.251599633097</v>
      </c>
    </row>
    <row r="16" customFormat="false" ht="12.8" hidden="false" customHeight="false" outlineLevel="0" collapsed="false">
      <c r="A16" s="1" t="n">
        <v>14</v>
      </c>
      <c r="B16" s="3" t="n">
        <f aca="false">EDATE(DATE(2023,1,1),A16)</f>
        <v>45352</v>
      </c>
      <c r="C16" s="4" t="n">
        <f aca="false">SUM(D16:F16)</f>
        <v>190.59698242439</v>
      </c>
      <c r="D16" s="1" t="n">
        <f aca="false">100 + 5 * A16</f>
        <v>170</v>
      </c>
      <c r="E16" s="4" t="n">
        <f aca="false">25*SIN(2*PI()*A16/12)</f>
        <v>21.650635094611</v>
      </c>
      <c r="F16" s="4" t="n">
        <f aca="true">-10+20*RAND()</f>
        <v>-1.05365267022136</v>
      </c>
      <c r="G16" s="4" t="n">
        <f aca="false">SUM(D16:E16)</f>
        <v>191.650635094611</v>
      </c>
      <c r="H16" s="4" t="n">
        <f aca="false">D16+F16</f>
        <v>168.946347329779</v>
      </c>
      <c r="I16" s="4" t="n">
        <f aca="false">E16+F16</f>
        <v>20.5969824243896</v>
      </c>
    </row>
    <row r="17" customFormat="false" ht="12.8" hidden="false" customHeight="false" outlineLevel="0" collapsed="false">
      <c r="A17" s="1" t="n">
        <v>15</v>
      </c>
      <c r="B17" s="3" t="n">
        <f aca="false">EDATE(DATE(2023,1,1),A17)</f>
        <v>45383</v>
      </c>
      <c r="C17" s="4" t="n">
        <f aca="false">SUM(D17:F17)</f>
        <v>205.40693799675</v>
      </c>
      <c r="D17" s="1" t="n">
        <f aca="false">100 + 5 * A17</f>
        <v>175</v>
      </c>
      <c r="E17" s="4" t="n">
        <f aca="false">25*SIN(2*PI()*A17/12)</f>
        <v>25</v>
      </c>
      <c r="F17" s="4" t="n">
        <f aca="true">-10+20*RAND()</f>
        <v>5.40693799674988</v>
      </c>
      <c r="G17" s="4" t="n">
        <f aca="false">SUM(D17:E17)</f>
        <v>200</v>
      </c>
      <c r="H17" s="4" t="n">
        <f aca="false">D17+F17</f>
        <v>180.40693799675</v>
      </c>
      <c r="I17" s="4" t="n">
        <f aca="false">E17+F17</f>
        <v>30.4069379967499</v>
      </c>
    </row>
    <row r="18" customFormat="false" ht="12.8" hidden="false" customHeight="false" outlineLevel="0" collapsed="false">
      <c r="A18" s="1" t="n">
        <v>16</v>
      </c>
      <c r="B18" s="3" t="n">
        <f aca="false">EDATE(DATE(2023,1,1),A18)</f>
        <v>45413</v>
      </c>
      <c r="C18" s="4" t="n">
        <f aca="false">SUM(D18:F18)</f>
        <v>207.708855634113</v>
      </c>
      <c r="D18" s="1" t="n">
        <f aca="false">100 + 5 * A18</f>
        <v>180</v>
      </c>
      <c r="E18" s="4" t="n">
        <f aca="false">25*SIN(2*PI()*A18/12)</f>
        <v>21.650635094611</v>
      </c>
      <c r="F18" s="4" t="n">
        <f aca="true">-10+20*RAND()</f>
        <v>6.05822053950246</v>
      </c>
      <c r="G18" s="4" t="n">
        <f aca="false">SUM(D18:E18)</f>
        <v>201.650635094611</v>
      </c>
      <c r="H18" s="4" t="n">
        <f aca="false">D18+F18</f>
        <v>186.058220539502</v>
      </c>
      <c r="I18" s="4" t="n">
        <f aca="false">E18+F18</f>
        <v>27.7088556341134</v>
      </c>
    </row>
    <row r="19" customFormat="false" ht="12.8" hidden="false" customHeight="false" outlineLevel="0" collapsed="false">
      <c r="A19" s="1" t="n">
        <v>17</v>
      </c>
      <c r="B19" s="3" t="n">
        <f aca="false">EDATE(DATE(2023,1,1),A19)</f>
        <v>45444</v>
      </c>
      <c r="C19" s="4" t="n">
        <f aca="false">SUM(D19:F19)</f>
        <v>203.184373805124</v>
      </c>
      <c r="D19" s="1" t="n">
        <f aca="false">100 + 5 * A19</f>
        <v>185</v>
      </c>
      <c r="E19" s="4" t="n">
        <f aca="false">25*SIN(2*PI()*A19/12)</f>
        <v>12.5</v>
      </c>
      <c r="F19" s="4" t="n">
        <f aca="true">-10+20*RAND()</f>
        <v>5.68437380512362</v>
      </c>
      <c r="G19" s="4" t="n">
        <f aca="false">SUM(D19:E19)</f>
        <v>197.5</v>
      </c>
      <c r="H19" s="4" t="n">
        <f aca="false">D19+F19</f>
        <v>190.684373805124</v>
      </c>
      <c r="I19" s="4" t="n">
        <f aca="false">E19+F19</f>
        <v>18.1843738051236</v>
      </c>
    </row>
    <row r="20" customFormat="false" ht="12.8" hidden="false" customHeight="false" outlineLevel="0" collapsed="false">
      <c r="A20" s="1" t="n">
        <v>18</v>
      </c>
      <c r="B20" s="3" t="n">
        <f aca="false">EDATE(DATE(2023,1,1),A20)</f>
        <v>45474</v>
      </c>
      <c r="C20" s="4" t="n">
        <f aca="false">SUM(D20:F20)</f>
        <v>182.751768760653</v>
      </c>
      <c r="D20" s="1" t="n">
        <f aca="false">100 + 5 * A20</f>
        <v>190</v>
      </c>
      <c r="E20" s="4" t="n">
        <f aca="false">25*SIN(2*PI()*A20/12)</f>
        <v>9.18485099360515E-015</v>
      </c>
      <c r="F20" s="4" t="n">
        <f aca="true">-10+20*RAND()</f>
        <v>-7.24823123934719</v>
      </c>
      <c r="G20" s="4" t="n">
        <f aca="false">SUM(D20:E20)</f>
        <v>190</v>
      </c>
      <c r="H20" s="4" t="n">
        <f aca="false">D20+F20</f>
        <v>182.751768760653</v>
      </c>
      <c r="I20" s="4" t="n">
        <f aca="false">E20+F20</f>
        <v>-7.24823123934718</v>
      </c>
    </row>
    <row r="21" customFormat="false" ht="12.8" hidden="false" customHeight="false" outlineLevel="0" collapsed="false">
      <c r="A21" s="1" t="n">
        <v>19</v>
      </c>
      <c r="B21" s="3" t="n">
        <f aca="false">EDATE(DATE(2023,1,1),A21)</f>
        <v>45505</v>
      </c>
      <c r="C21" s="4" t="n">
        <f aca="false">SUM(D21:F21)</f>
        <v>180.147871868479</v>
      </c>
      <c r="D21" s="1" t="n">
        <f aca="false">100 + 5 * A21</f>
        <v>195</v>
      </c>
      <c r="E21" s="4" t="n">
        <f aca="false">25*SIN(2*PI()*A21/12)</f>
        <v>-12.5</v>
      </c>
      <c r="F21" s="4" t="n">
        <f aca="true">-10+20*RAND()</f>
        <v>-2.35212813152133</v>
      </c>
      <c r="G21" s="4" t="n">
        <f aca="false">SUM(D21:E21)</f>
        <v>182.5</v>
      </c>
      <c r="H21" s="4" t="n">
        <f aca="false">D21+F21</f>
        <v>192.647871868479</v>
      </c>
      <c r="I21" s="4" t="n">
        <f aca="false">E21+F21</f>
        <v>-14.8521281315213</v>
      </c>
    </row>
    <row r="22" customFormat="false" ht="12.8" hidden="false" customHeight="false" outlineLevel="0" collapsed="false">
      <c r="A22" s="1" t="n">
        <v>20</v>
      </c>
      <c r="B22" s="3" t="n">
        <f aca="false">EDATE(DATE(2023,1,1),A22)</f>
        <v>45536</v>
      </c>
      <c r="C22" s="4" t="n">
        <f aca="false">SUM(D22:F22)</f>
        <v>183.54746829021</v>
      </c>
      <c r="D22" s="1" t="n">
        <f aca="false">100 + 5 * A22</f>
        <v>200</v>
      </c>
      <c r="E22" s="4" t="n">
        <f aca="false">25*SIN(2*PI()*A22/12)</f>
        <v>-21.650635094611</v>
      </c>
      <c r="F22" s="4" t="n">
        <f aca="true">-10+20*RAND()</f>
        <v>5.1981033848207</v>
      </c>
      <c r="G22" s="4" t="n">
        <f aca="false">SUM(D22:E22)</f>
        <v>178.349364905389</v>
      </c>
      <c r="H22" s="4" t="n">
        <f aca="false">D22+F22</f>
        <v>205.198103384821</v>
      </c>
      <c r="I22" s="4" t="n">
        <f aca="false">E22+F22</f>
        <v>-16.4525317097903</v>
      </c>
    </row>
    <row r="23" customFormat="false" ht="12.8" hidden="false" customHeight="false" outlineLevel="0" collapsed="false">
      <c r="A23" s="1" t="n">
        <v>21</v>
      </c>
      <c r="B23" s="3" t="n">
        <f aca="false">EDATE(DATE(2023,1,1),A23)</f>
        <v>45566</v>
      </c>
      <c r="C23" s="4" t="n">
        <f aca="false">SUM(D23:F23)</f>
        <v>182.461293010663</v>
      </c>
      <c r="D23" s="1" t="n">
        <f aca="false">100 + 5 * A23</f>
        <v>205</v>
      </c>
      <c r="E23" s="4" t="n">
        <f aca="false">25*SIN(2*PI()*A23/12)</f>
        <v>-25</v>
      </c>
      <c r="F23" s="4" t="n">
        <f aca="true">-10+20*RAND()</f>
        <v>2.46129301066341</v>
      </c>
      <c r="G23" s="4" t="n">
        <f aca="false">SUM(D23:E23)</f>
        <v>180</v>
      </c>
      <c r="H23" s="4" t="n">
        <f aca="false">D23+F23</f>
        <v>207.461293010663</v>
      </c>
      <c r="I23" s="4" t="n">
        <f aca="false">E23+F23</f>
        <v>-22.5387069893366</v>
      </c>
    </row>
    <row r="24" customFormat="false" ht="12.8" hidden="false" customHeight="false" outlineLevel="0" collapsed="false">
      <c r="A24" s="1" t="n">
        <v>22</v>
      </c>
      <c r="B24" s="3" t="n">
        <f aca="false">EDATE(DATE(2023,1,1),A24)</f>
        <v>45597</v>
      </c>
      <c r="C24" s="4" t="n">
        <f aca="false">SUM(D24:F24)</f>
        <v>185.399546940557</v>
      </c>
      <c r="D24" s="1" t="n">
        <f aca="false">100 + 5 * A24</f>
        <v>210</v>
      </c>
      <c r="E24" s="4" t="n">
        <f aca="false">25*SIN(2*PI()*A24/12)</f>
        <v>-21.650635094611</v>
      </c>
      <c r="F24" s="4" t="n">
        <f aca="true">-10+20*RAND()</f>
        <v>-2.94981796483168</v>
      </c>
      <c r="G24" s="4" t="n">
        <f aca="false">SUM(D24:E24)</f>
        <v>188.349364905389</v>
      </c>
      <c r="H24" s="4" t="n">
        <f aca="false">D24+F24</f>
        <v>207.050182035168</v>
      </c>
      <c r="I24" s="4" t="n">
        <f aca="false">E24+F24</f>
        <v>-24.6004530594427</v>
      </c>
    </row>
    <row r="25" customFormat="false" ht="12.8" hidden="false" customHeight="false" outlineLevel="0" collapsed="false">
      <c r="A25" s="1" t="n">
        <v>23</v>
      </c>
      <c r="B25" s="3" t="n">
        <f aca="false">EDATE(DATE(2023,1,1),A25)</f>
        <v>45627</v>
      </c>
      <c r="C25" s="4" t="n">
        <f aca="false">SUM(D25:F25)</f>
        <v>208.094040510222</v>
      </c>
      <c r="D25" s="1" t="n">
        <f aca="false">100 + 5 * A25</f>
        <v>215</v>
      </c>
      <c r="E25" s="4" t="n">
        <f aca="false">25*SIN(2*PI()*A25/12)</f>
        <v>-12.5</v>
      </c>
      <c r="F25" s="4" t="n">
        <f aca="true">-10+20*RAND()</f>
        <v>5.59404051022163</v>
      </c>
      <c r="G25" s="4" t="n">
        <f aca="false">SUM(D25:E25)</f>
        <v>202.5</v>
      </c>
      <c r="H25" s="4" t="n">
        <f aca="false">D25+F25</f>
        <v>220.594040510222</v>
      </c>
      <c r="I25" s="4" t="n">
        <f aca="false">E25+F25</f>
        <v>-6.9059594897784</v>
      </c>
    </row>
    <row r="26" customFormat="false" ht="12.8" hidden="false" customHeight="false" outlineLevel="0" collapsed="false">
      <c r="A26" s="1" t="n">
        <v>24</v>
      </c>
      <c r="B26" s="3" t="n">
        <f aca="false">EDATE(DATE(2023,1,1),A26)</f>
        <v>45658</v>
      </c>
      <c r="C26" s="4" t="n">
        <f aca="false">SUM(D26:F26)</f>
        <v>219.091406921428</v>
      </c>
      <c r="D26" s="1" t="n">
        <f aca="false">100 + 5 * A26</f>
        <v>220</v>
      </c>
      <c r="E26" s="4" t="n">
        <f aca="false">25*SIN(2*PI()*A26/12)</f>
        <v>-1.22464679914735E-014</v>
      </c>
      <c r="F26" s="4" t="n">
        <f aca="true">-10+20*RAND()</f>
        <v>-0.908593078572125</v>
      </c>
      <c r="G26" s="4" t="n">
        <f aca="false">SUM(D26:E26)</f>
        <v>220</v>
      </c>
      <c r="H26" s="4" t="n">
        <f aca="false">D26+F26</f>
        <v>219.091406921428</v>
      </c>
      <c r="I26" s="4" t="n">
        <f aca="false">E26+F26</f>
        <v>-0.908593078572137</v>
      </c>
    </row>
    <row r="27" customFormat="false" ht="12.8" hidden="false" customHeight="false" outlineLevel="0" collapsed="false">
      <c r="A27" s="1" t="n">
        <v>25</v>
      </c>
      <c r="B27" s="3" t="n">
        <f aca="false">EDATE(DATE(2023,1,1),A27)</f>
        <v>45689</v>
      </c>
      <c r="C27" s="4" t="n">
        <f aca="false">SUM(D27:F27)</f>
        <v>236.727788360033</v>
      </c>
      <c r="D27" s="1" t="n">
        <f aca="false">100 + 5 * A27</f>
        <v>225</v>
      </c>
      <c r="E27" s="4" t="n">
        <f aca="false">25*SIN(2*PI()*A27/12)</f>
        <v>12.5</v>
      </c>
      <c r="F27" s="4" t="n">
        <f aca="true">-10+20*RAND()</f>
        <v>-0.772211639967473</v>
      </c>
      <c r="G27" s="4" t="n">
        <f aca="false">SUM(D27:E27)</f>
        <v>237.5</v>
      </c>
      <c r="H27" s="4" t="n">
        <f aca="false">D27+F27</f>
        <v>224.227788360033</v>
      </c>
      <c r="I27" s="4" t="n">
        <f aca="false">E27+F27</f>
        <v>11.7277883600325</v>
      </c>
    </row>
    <row r="28" customFormat="false" ht="12.8" hidden="false" customHeight="false" outlineLevel="0" collapsed="false">
      <c r="A28" s="1" t="n">
        <v>26</v>
      </c>
      <c r="B28" s="3" t="n">
        <f aca="false">EDATE(DATE(2023,1,1),A28)</f>
        <v>45717</v>
      </c>
      <c r="C28" s="4" t="n">
        <f aca="false">SUM(D28:F28)</f>
        <v>257.305112545475</v>
      </c>
      <c r="D28" s="1" t="n">
        <f aca="false">100 + 5 * A28</f>
        <v>230</v>
      </c>
      <c r="E28" s="4" t="n">
        <f aca="false">25*SIN(2*PI()*A28/12)</f>
        <v>21.650635094611</v>
      </c>
      <c r="F28" s="4" t="n">
        <f aca="true">-10+20*RAND()</f>
        <v>5.6544774508643</v>
      </c>
      <c r="G28" s="4" t="n">
        <f aca="false">SUM(D28:E28)</f>
        <v>251.650635094611</v>
      </c>
      <c r="H28" s="4" t="n">
        <f aca="false">D28+F28</f>
        <v>235.654477450864</v>
      </c>
      <c r="I28" s="4" t="n">
        <f aca="false">E28+F28</f>
        <v>27.3051125454753</v>
      </c>
    </row>
    <row r="29" customFormat="false" ht="12.8" hidden="false" customHeight="false" outlineLevel="0" collapsed="false">
      <c r="A29" s="1" t="n">
        <v>27</v>
      </c>
      <c r="B29" s="3" t="n">
        <f aca="false">EDATE(DATE(2023,1,1),A29)</f>
        <v>45748</v>
      </c>
      <c r="C29" s="4" t="n">
        <f aca="false">SUM(D29:F29)</f>
        <v>251.265868681502</v>
      </c>
      <c r="D29" s="1" t="n">
        <f aca="false">100 + 5 * A29</f>
        <v>235</v>
      </c>
      <c r="E29" s="4" t="n">
        <f aca="false">25*SIN(2*PI()*A29/12)</f>
        <v>25</v>
      </c>
      <c r="F29" s="4" t="n">
        <f aca="true">-10+20*RAND()</f>
        <v>-8.73413131849772</v>
      </c>
      <c r="G29" s="4" t="n">
        <f aca="false">SUM(D29:E29)</f>
        <v>260</v>
      </c>
      <c r="H29" s="4" t="n">
        <f aca="false">D29+F29</f>
        <v>226.265868681502</v>
      </c>
      <c r="I29" s="4" t="n">
        <f aca="false">E29+F29</f>
        <v>16.2658686815023</v>
      </c>
    </row>
    <row r="30" customFormat="false" ht="12.8" hidden="false" customHeight="false" outlineLevel="0" collapsed="false">
      <c r="A30" s="1" t="n">
        <v>28</v>
      </c>
      <c r="B30" s="3" t="n">
        <f aca="false">EDATE(DATE(2023,1,1),A30)</f>
        <v>45778</v>
      </c>
      <c r="C30" s="4" t="n">
        <f aca="false">SUM(D30:F30)</f>
        <v>265.05720151914</v>
      </c>
      <c r="D30" s="1" t="n">
        <f aca="false">100 + 5 * A30</f>
        <v>240</v>
      </c>
      <c r="E30" s="4" t="n">
        <f aca="false">25*SIN(2*PI()*A30/12)</f>
        <v>21.650635094611</v>
      </c>
      <c r="F30" s="4" t="n">
        <f aca="true">-10+20*RAND()</f>
        <v>3.40656642452907</v>
      </c>
      <c r="G30" s="4" t="n">
        <f aca="false">SUM(D30:E30)</f>
        <v>261.650635094611</v>
      </c>
      <c r="H30" s="4" t="n">
        <f aca="false">D30+F30</f>
        <v>243.406566424529</v>
      </c>
      <c r="I30" s="4" t="n">
        <f aca="false">E30+F30</f>
        <v>25.0572015191401</v>
      </c>
    </row>
    <row r="31" customFormat="false" ht="12.8" hidden="false" customHeight="false" outlineLevel="0" collapsed="false">
      <c r="A31" s="1" t="n">
        <v>29</v>
      </c>
      <c r="B31" s="3" t="n">
        <f aca="false">EDATE(DATE(2023,1,1),A31)</f>
        <v>45809</v>
      </c>
      <c r="C31" s="4" t="n">
        <f aca="false">SUM(D31:F31)</f>
        <v>265.07644250969</v>
      </c>
      <c r="D31" s="1" t="n">
        <f aca="false">100 + 5 * A31</f>
        <v>245</v>
      </c>
      <c r="E31" s="4" t="n">
        <f aca="false">25*SIN(2*PI()*A31/12)</f>
        <v>12.5</v>
      </c>
      <c r="F31" s="4" t="n">
        <f aca="true">-10+20*RAND()</f>
        <v>7.57644250969036</v>
      </c>
      <c r="G31" s="4" t="n">
        <f aca="false">SUM(D31:E31)</f>
        <v>257.5</v>
      </c>
      <c r="H31" s="4" t="n">
        <f aca="false">D31+F31</f>
        <v>252.57644250969</v>
      </c>
      <c r="I31" s="4" t="n">
        <f aca="false">E31+F31</f>
        <v>20.0764425096904</v>
      </c>
    </row>
    <row r="32" customFormat="false" ht="12.8" hidden="false" customHeight="false" outlineLevel="0" collapsed="false">
      <c r="A32" s="1" t="n">
        <v>30</v>
      </c>
      <c r="B32" s="3" t="n">
        <f aca="false">EDATE(DATE(2023,1,1),A32)</f>
        <v>45839</v>
      </c>
      <c r="C32" s="4" t="n">
        <f aca="false">SUM(D32:F32)</f>
        <v>246.297727149798</v>
      </c>
      <c r="D32" s="1" t="n">
        <f aca="false">100 + 5 * A32</f>
        <v>250</v>
      </c>
      <c r="E32" s="4" t="n">
        <f aca="false">25*SIN(2*PI()*A32/12)</f>
        <v>5.97170059743482E-014</v>
      </c>
      <c r="F32" s="4" t="n">
        <f aca="true">-10+20*RAND()</f>
        <v>-3.70227285020172</v>
      </c>
      <c r="G32" s="4" t="n">
        <f aca="false">SUM(D32:E32)</f>
        <v>250</v>
      </c>
      <c r="H32" s="4" t="n">
        <f aca="false">D32+F32</f>
        <v>246.297727149798</v>
      </c>
      <c r="I32" s="4" t="n">
        <f aca="false">E32+F32</f>
        <v>-3.70227285020166</v>
      </c>
    </row>
    <row r="33" customFormat="false" ht="12.8" hidden="false" customHeight="false" outlineLevel="0" collapsed="false">
      <c r="A33" s="1" t="n">
        <v>31</v>
      </c>
      <c r="B33" s="3" t="n">
        <f aca="false">EDATE(DATE(2023,1,1),A33)</f>
        <v>45870</v>
      </c>
      <c r="C33" s="4" t="n">
        <f aca="false">SUM(D33:F33)</f>
        <v>241.203953985357</v>
      </c>
      <c r="D33" s="1" t="n">
        <f aca="false">100 + 5 * A33</f>
        <v>255</v>
      </c>
      <c r="E33" s="4" t="n">
        <f aca="false">25*SIN(2*PI()*A33/12)</f>
        <v>-12.5</v>
      </c>
      <c r="F33" s="4" t="n">
        <f aca="true">-10+20*RAND()</f>
        <v>-1.29604601464321</v>
      </c>
      <c r="G33" s="4" t="n">
        <f aca="false">SUM(D33:E33)</f>
        <v>242.5</v>
      </c>
      <c r="H33" s="4" t="n">
        <f aca="false">D33+F33</f>
        <v>253.703953985357</v>
      </c>
      <c r="I33" s="4" t="n">
        <f aca="false">E33+F33</f>
        <v>-13.7960460146432</v>
      </c>
    </row>
    <row r="34" customFormat="false" ht="12.8" hidden="false" customHeight="false" outlineLevel="0" collapsed="false">
      <c r="A34" s="1" t="n">
        <v>32</v>
      </c>
      <c r="B34" s="3" t="n">
        <f aca="false">EDATE(DATE(2023,1,1),A34)</f>
        <v>45901</v>
      </c>
      <c r="C34" s="4" t="n">
        <f aca="false">SUM(D34:F34)</f>
        <v>237.888763514531</v>
      </c>
      <c r="D34" s="1" t="n">
        <f aca="false">100 + 5 * A34</f>
        <v>260</v>
      </c>
      <c r="E34" s="4" t="n">
        <f aca="false">25*SIN(2*PI()*A34/12)</f>
        <v>-21.6506350946109</v>
      </c>
      <c r="F34" s="4" t="n">
        <f aca="true">-10+20*RAND()</f>
        <v>-0.460601390858319</v>
      </c>
      <c r="G34" s="4" t="n">
        <f aca="false">SUM(D34:E34)</f>
        <v>238.349364905389</v>
      </c>
      <c r="H34" s="4" t="n">
        <f aca="false">D34+F34</f>
        <v>259.539398609142</v>
      </c>
      <c r="I34" s="4" t="n">
        <f aca="false">E34+F34</f>
        <v>-22.1112364854693</v>
      </c>
    </row>
    <row r="35" customFormat="false" ht="12.8" hidden="false" customHeight="false" outlineLevel="0" collapsed="false">
      <c r="A35" s="1" t="n">
        <v>33</v>
      </c>
      <c r="B35" s="3" t="n">
        <f aca="false">EDATE(DATE(2023,1,1),A35)</f>
        <v>45931</v>
      </c>
      <c r="C35" s="4" t="n">
        <f aca="false">SUM(D35:F35)</f>
        <v>234.85713540405</v>
      </c>
      <c r="D35" s="1" t="n">
        <f aca="false">100 + 5 * A35</f>
        <v>265</v>
      </c>
      <c r="E35" s="4" t="n">
        <f aca="false">25*SIN(2*PI()*A35/12)</f>
        <v>-25</v>
      </c>
      <c r="F35" s="4" t="n">
        <f aca="true">-10+20*RAND()</f>
        <v>-5.14286459594974</v>
      </c>
      <c r="G35" s="4" t="n">
        <f aca="false">SUM(D35:E35)</f>
        <v>240</v>
      </c>
      <c r="H35" s="4" t="n">
        <f aca="false">D35+F35</f>
        <v>259.85713540405</v>
      </c>
      <c r="I35" s="4" t="n">
        <f aca="false">E35+F35</f>
        <v>-30.1428645959497</v>
      </c>
    </row>
    <row r="36" customFormat="false" ht="12.8" hidden="false" customHeight="false" outlineLevel="0" collapsed="false">
      <c r="A36" s="1" t="n">
        <v>34</v>
      </c>
      <c r="B36" s="3" t="n">
        <f aca="false">EDATE(DATE(2023,1,1),A36)</f>
        <v>45962</v>
      </c>
      <c r="C36" s="4" t="n">
        <f aca="false">SUM(D36:F36)</f>
        <v>246.458389341027</v>
      </c>
      <c r="D36" s="1" t="n">
        <f aca="false">100 + 5 * A36</f>
        <v>270</v>
      </c>
      <c r="E36" s="4" t="n">
        <f aca="false">25*SIN(2*PI()*A36/12)</f>
        <v>-21.650635094611</v>
      </c>
      <c r="F36" s="4" t="n">
        <f aca="true">-10+20*RAND()</f>
        <v>-1.89097556436162</v>
      </c>
      <c r="G36" s="4" t="n">
        <f aca="false">SUM(D36:E36)</f>
        <v>248.349364905389</v>
      </c>
      <c r="H36" s="4" t="n">
        <f aca="false">D36+F36</f>
        <v>268.109024435638</v>
      </c>
      <c r="I36" s="4" t="n">
        <f aca="false">E36+F36</f>
        <v>-23.5416106589726</v>
      </c>
    </row>
    <row r="37" customFormat="false" ht="12.8" hidden="false" customHeight="false" outlineLevel="0" collapsed="false">
      <c r="A37" s="1" t="n">
        <v>35</v>
      </c>
      <c r="B37" s="3" t="n">
        <f aca="false">EDATE(DATE(2023,1,1),A37)</f>
        <v>45992</v>
      </c>
      <c r="C37" s="4" t="n">
        <f aca="false">SUM(D37:F37)</f>
        <v>270.562142201171</v>
      </c>
      <c r="D37" s="1" t="n">
        <f aca="false">100 + 5 * A37</f>
        <v>275</v>
      </c>
      <c r="E37" s="4" t="n">
        <f aca="false">25*SIN(2*PI()*A37/12)</f>
        <v>-12.5</v>
      </c>
      <c r="F37" s="4" t="n">
        <f aca="true">-10+20*RAND()</f>
        <v>8.06214220117085</v>
      </c>
      <c r="G37" s="4" t="n">
        <f aca="false">SUM(D37:E37)</f>
        <v>262.5</v>
      </c>
      <c r="H37" s="4" t="n">
        <f aca="false">D37+F37</f>
        <v>283.062142201171</v>
      </c>
      <c r="I37" s="4" t="n">
        <f aca="false">E37+F37</f>
        <v>-4.43785779882916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6" activePane="bottomLeft" state="frozen"/>
      <selection pane="topLeft" activeCell="A1" activeCellId="0" sqref="A1"/>
      <selection pane="bottomLeft" activeCell="J40" activeCellId="0" sqref="J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9"/>
    <col collapsed="false" customWidth="true" hidden="false" outlineLevel="0" max="2" min="2" style="1" width="4.56"/>
    <col collapsed="false" customWidth="true" hidden="false" outlineLevel="0" max="3" min="3" style="1" width="5.25"/>
    <col collapsed="false" customWidth="true" hidden="false" outlineLevel="0" max="4" min="4" style="1" width="11.93"/>
    <col collapsed="false" customWidth="true" hidden="false" outlineLevel="0" max="14" min="14" style="1" width="14.09"/>
    <col collapsed="false" customWidth="true" hidden="false" outlineLevel="0" max="15" min="15" style="1" width="4.56"/>
  </cols>
  <sheetData>
    <row r="1" s="5" customFormat="true" ht="12.8" hidden="false" customHeight="false" outlineLevel="0" collapsed="false"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10</v>
      </c>
      <c r="J1" s="5" t="s">
        <v>4</v>
      </c>
      <c r="K1" s="5" t="s">
        <v>7</v>
      </c>
      <c r="L1" s="5" t="s">
        <v>5</v>
      </c>
      <c r="M1" s="5" t="s">
        <v>11</v>
      </c>
    </row>
    <row r="2" s="2" customFormat="true" ht="12.8" hidden="false" customHeight="false" outlineLevel="0" collapsed="false">
      <c r="A2" s="6" t="s">
        <v>12</v>
      </c>
      <c r="B2" s="7" t="n">
        <v>100</v>
      </c>
      <c r="C2" s="1" t="n">
        <v>0</v>
      </c>
      <c r="D2" s="3" t="n">
        <f aca="false">EDATE(DATE(2023,1,1),C2)</f>
        <v>44927</v>
      </c>
      <c r="E2" s="4" t="n">
        <f aca="false">F2+H2+I2+J2+M2</f>
        <v>99.4657872075789</v>
      </c>
      <c r="F2" s="1" t="n">
        <f aca="false">B2</f>
        <v>100</v>
      </c>
      <c r="G2" s="1"/>
      <c r="H2" s="4" t="n">
        <f aca="false">$B$3*SIN(2*PI()*C2/5)</f>
        <v>0</v>
      </c>
      <c r="I2" s="4" t="n">
        <f aca="false">$B$4*SIN(2*PI()*C2/12)</f>
        <v>0</v>
      </c>
      <c r="J2" s="8" t="n">
        <f aca="true">-0.5*$B$5+$B$5*RAND()</f>
        <v>-0.534212792421116</v>
      </c>
      <c r="K2" s="8" t="n">
        <f aca="false">H2+I2+J2</f>
        <v>-0.534212792421116</v>
      </c>
      <c r="L2" s="8" t="n">
        <f aca="false">F2+H2+I2</f>
        <v>100</v>
      </c>
      <c r="M2" s="6" t="n">
        <v>0</v>
      </c>
      <c r="N2" s="1"/>
      <c r="O2" s="1"/>
    </row>
    <row r="3" s="2" customFormat="true" ht="12.8" hidden="false" customHeight="false" outlineLevel="0" collapsed="false">
      <c r="A3" s="6" t="s">
        <v>13</v>
      </c>
      <c r="B3" s="7" t="n">
        <v>20</v>
      </c>
      <c r="C3" s="1" t="n">
        <v>1</v>
      </c>
      <c r="D3" s="3" t="n">
        <f aca="false">EDATE(DATE(2023,1,1),C3)</f>
        <v>44958</v>
      </c>
      <c r="E3" s="4" t="n">
        <f aca="false">F3+H3+I3+J3+M3</f>
        <v>137.369072574898</v>
      </c>
      <c r="F3" s="1" t="n">
        <f aca="false">F2+(C3-C2)*G3</f>
        <v>110</v>
      </c>
      <c r="G3" s="9" t="n">
        <v>10</v>
      </c>
      <c r="H3" s="4" t="n">
        <f aca="false">$B$3*SIN(2*PI()*C3/5)</f>
        <v>19.0211303259031</v>
      </c>
      <c r="I3" s="4" t="n">
        <f aca="false">$B$4*SIN(2*PI()*C3/12)</f>
        <v>20</v>
      </c>
      <c r="J3" s="8" t="n">
        <f aca="true">-0.5*$B$5+$B$5*RAND()</f>
        <v>-11.6520577510056</v>
      </c>
      <c r="K3" s="8" t="n">
        <f aca="false">H3+I3+J3</f>
        <v>27.3690725748975</v>
      </c>
      <c r="L3" s="8" t="n">
        <f aca="false">F3+H3+I3</f>
        <v>149.021130325903</v>
      </c>
      <c r="M3" s="6" t="n">
        <v>0</v>
      </c>
      <c r="N3" s="1"/>
      <c r="O3" s="1"/>
    </row>
    <row r="4" customFormat="false" ht="12.8" hidden="false" customHeight="false" outlineLevel="0" collapsed="false">
      <c r="A4" s="6" t="s">
        <v>14</v>
      </c>
      <c r="B4" s="7" t="n">
        <v>40</v>
      </c>
      <c r="C4" s="1" t="n">
        <v>2</v>
      </c>
      <c r="D4" s="3" t="n">
        <f aca="false">EDATE(DATE(2023,1,1),C4)</f>
        <v>44986</v>
      </c>
      <c r="E4" s="4" t="n">
        <f aca="false">F4+H4+I4+J4+M4</f>
        <v>167.494104520948</v>
      </c>
      <c r="F4" s="1" t="n">
        <f aca="false">F3+(C4-C3)*G4</f>
        <v>120</v>
      </c>
      <c r="G4" s="9" t="n">
        <v>10</v>
      </c>
      <c r="H4" s="4" t="n">
        <f aca="false">$B$3*SIN(2*PI()*C4/5)</f>
        <v>11.7557050458495</v>
      </c>
      <c r="I4" s="4" t="n">
        <f aca="false">$B$4*SIN(2*PI()*C4/12)</f>
        <v>34.6410161513775</v>
      </c>
      <c r="J4" s="8" t="n">
        <f aca="true">-0.5*$B$5+$B$5*RAND()</f>
        <v>1.09738332372131</v>
      </c>
      <c r="K4" s="8" t="n">
        <f aca="false">H4+I4+J4</f>
        <v>47.4941045209483</v>
      </c>
      <c r="L4" s="8" t="n">
        <f aca="false">F4+H4+I4</f>
        <v>166.396721197227</v>
      </c>
      <c r="M4" s="6" t="n">
        <v>0</v>
      </c>
    </row>
    <row r="5" customFormat="false" ht="12.8" hidden="false" customHeight="false" outlineLevel="0" collapsed="false">
      <c r="A5" s="6" t="s">
        <v>15</v>
      </c>
      <c r="B5" s="7" t="n">
        <v>40</v>
      </c>
      <c r="C5" s="1" t="n">
        <v>3</v>
      </c>
      <c r="D5" s="3" t="n">
        <f aca="false">EDATE(DATE(2023,1,1),C5)</f>
        <v>45017</v>
      </c>
      <c r="E5" s="4" t="n">
        <f aca="false">F5+H5+I5+J5+M5</f>
        <v>150.289111802665</v>
      </c>
      <c r="F5" s="1" t="n">
        <f aca="false">F4+(C5-C4)*G5</f>
        <v>130</v>
      </c>
      <c r="G5" s="9" t="n">
        <v>10</v>
      </c>
      <c r="H5" s="4" t="n">
        <f aca="false">$B$3*SIN(2*PI()*C5/5)</f>
        <v>-11.7557050458495</v>
      </c>
      <c r="I5" s="4" t="n">
        <f aca="false">$B$4*SIN(2*PI()*C5/12)</f>
        <v>40</v>
      </c>
      <c r="J5" s="8" t="n">
        <f aca="true">-0.5*$B$5+$B$5*RAND()</f>
        <v>-7.95518315148584</v>
      </c>
      <c r="K5" s="8" t="n">
        <f aca="false">H5+I5+J5</f>
        <v>20.2891118026647</v>
      </c>
      <c r="L5" s="8" t="n">
        <f aca="false">F5+H5+I5</f>
        <v>158.244294954151</v>
      </c>
      <c r="M5" s="6" t="n">
        <v>0</v>
      </c>
    </row>
    <row r="6" customFormat="false" ht="12.8" hidden="false" customHeight="false" outlineLevel="0" collapsed="false">
      <c r="C6" s="1" t="n">
        <v>4</v>
      </c>
      <c r="D6" s="3" t="n">
        <f aca="false">EDATE(DATE(2023,1,1),C6)</f>
        <v>45047</v>
      </c>
      <c r="E6" s="4" t="n">
        <f aca="false">F6+H6+I6+J6+M6</f>
        <v>152.708701760029</v>
      </c>
      <c r="F6" s="1" t="n">
        <f aca="false">F5+(C6-C5)*G6</f>
        <v>140</v>
      </c>
      <c r="G6" s="9" t="n">
        <v>10</v>
      </c>
      <c r="H6" s="4" t="n">
        <f aca="false">$B$3*SIN(2*PI()*C6/5)</f>
        <v>-19.0211303259031</v>
      </c>
      <c r="I6" s="4" t="n">
        <f aca="false">$B$4*SIN(2*PI()*C6/12)</f>
        <v>34.6410161513776</v>
      </c>
      <c r="J6" s="8" t="n">
        <f aca="true">-0.5*$B$5+$B$5*RAND()</f>
        <v>-2.91118406544575</v>
      </c>
      <c r="K6" s="8" t="n">
        <f aca="false">H6+I6+J6</f>
        <v>12.7087017600287</v>
      </c>
      <c r="L6" s="8" t="n">
        <f aca="false">F6+H6+I6</f>
        <v>155.619885825474</v>
      </c>
      <c r="M6" s="6" t="n">
        <v>0</v>
      </c>
      <c r="N6" s="6"/>
      <c r="O6" s="6"/>
    </row>
    <row r="7" customFormat="false" ht="12.8" hidden="false" customHeight="false" outlineLevel="0" collapsed="false">
      <c r="C7" s="1" t="n">
        <v>5</v>
      </c>
      <c r="D7" s="3" t="n">
        <f aca="false">EDATE(DATE(2023,1,1),C7)</f>
        <v>45078</v>
      </c>
      <c r="E7" s="4" t="n">
        <f aca="false">F7+H7+I7+J7+M7</f>
        <v>173.391219407932</v>
      </c>
      <c r="F7" s="1" t="n">
        <f aca="false">F6+(C7-C6)*G7</f>
        <v>150</v>
      </c>
      <c r="G7" s="9" t="n">
        <v>10</v>
      </c>
      <c r="H7" s="4" t="n">
        <f aca="false">$B$3*SIN(2*PI()*C7/5)</f>
        <v>-4.89858719658941E-015</v>
      </c>
      <c r="I7" s="4" t="n">
        <f aca="false">$B$4*SIN(2*PI()*C7/12)</f>
        <v>20</v>
      </c>
      <c r="J7" s="8" t="n">
        <f aca="true">-0.5*$B$5+$B$5*RAND()</f>
        <v>3.39121940793162</v>
      </c>
      <c r="K7" s="8" t="n">
        <f aca="false">H7+I7+J7</f>
        <v>23.3912194079316</v>
      </c>
      <c r="L7" s="8" t="n">
        <f aca="false">F7+H7+I7</f>
        <v>170</v>
      </c>
      <c r="M7" s="6" t="n">
        <v>0</v>
      </c>
      <c r="N7" s="6"/>
      <c r="O7" s="6"/>
    </row>
    <row r="8" customFormat="false" ht="12.8" hidden="false" customHeight="false" outlineLevel="0" collapsed="false">
      <c r="C8" s="1" t="n">
        <v>6</v>
      </c>
      <c r="D8" s="3" t="n">
        <f aca="false">EDATE(DATE(2023,1,1),C8)</f>
        <v>45108</v>
      </c>
      <c r="E8" s="4" t="n">
        <f aca="false">F8+H8+I8+J8+M8</f>
        <v>194.791811208742</v>
      </c>
      <c r="F8" s="1" t="n">
        <f aca="false">F7+(C8-C7)*G8</f>
        <v>160</v>
      </c>
      <c r="G8" s="9" t="n">
        <v>10</v>
      </c>
      <c r="H8" s="4" t="n">
        <f aca="false">$B$3*SIN(2*PI()*C8/5)</f>
        <v>19.0211303259031</v>
      </c>
      <c r="I8" s="4" t="n">
        <f aca="false">$B$4*SIN(2*PI()*C8/12)</f>
        <v>4.89858719658941E-015</v>
      </c>
      <c r="J8" s="8" t="n">
        <f aca="true">-0.5*$B$5+$B$5*RAND()</f>
        <v>15.7706808828387</v>
      </c>
      <c r="K8" s="8" t="n">
        <f aca="false">H8+I8+J8</f>
        <v>34.7918112087418</v>
      </c>
      <c r="L8" s="8" t="n">
        <f aca="false">F8+H8+I8</f>
        <v>179.021130325903</v>
      </c>
      <c r="M8" s="6" t="n">
        <v>0</v>
      </c>
      <c r="N8" s="6"/>
      <c r="O8" s="6"/>
    </row>
    <row r="9" customFormat="false" ht="12.8" hidden="false" customHeight="false" outlineLevel="0" collapsed="false">
      <c r="C9" s="1" t="n">
        <v>7</v>
      </c>
      <c r="D9" s="3" t="n">
        <f aca="false">EDATE(DATE(2023,1,1),C9)</f>
        <v>45139</v>
      </c>
      <c r="E9" s="4" t="n">
        <f aca="false">F9+H9+I9+J9+M9</f>
        <v>176.746357605688</v>
      </c>
      <c r="F9" s="1" t="n">
        <f aca="false">F8+(C9-C8)*G9</f>
        <v>170</v>
      </c>
      <c r="G9" s="9" t="n">
        <v>10</v>
      </c>
      <c r="H9" s="4" t="n">
        <f aca="false">$B$3*SIN(2*PI()*C9/5)</f>
        <v>11.7557050458495</v>
      </c>
      <c r="I9" s="4" t="n">
        <f aca="false">$B$4*SIN(2*PI()*C9/12)</f>
        <v>-20</v>
      </c>
      <c r="J9" s="8" t="n">
        <f aca="true">-0.5*$B$5+$B$5*RAND()</f>
        <v>14.9906525598381</v>
      </c>
      <c r="K9" s="8" t="n">
        <f aca="false">H9+I9+J9</f>
        <v>6.74635760568755</v>
      </c>
      <c r="L9" s="8" t="n">
        <f aca="false">F9+H9+I9</f>
        <v>161.755705045849</v>
      </c>
      <c r="M9" s="6" t="n">
        <v>0</v>
      </c>
      <c r="N9" s="6"/>
      <c r="O9" s="6"/>
    </row>
    <row r="10" customFormat="false" ht="12.8" hidden="false" customHeight="false" outlineLevel="0" collapsed="false">
      <c r="C10" s="1" t="n">
        <v>8</v>
      </c>
      <c r="D10" s="3" t="n">
        <f aca="false">EDATE(DATE(2023,1,1),C10)</f>
        <v>45170</v>
      </c>
      <c r="E10" s="4" t="n">
        <f aca="false">F10+H10+I10+J10+M10</f>
        <v>126.508921280432</v>
      </c>
      <c r="F10" s="1" t="n">
        <f aca="false">F9+(C10-C9)*G10</f>
        <v>180</v>
      </c>
      <c r="G10" s="9" t="n">
        <v>10</v>
      </c>
      <c r="H10" s="4" t="n">
        <f aca="false">$B$3*SIN(2*PI()*C10/5)</f>
        <v>-11.7557050458495</v>
      </c>
      <c r="I10" s="4" t="n">
        <f aca="false">$B$4*SIN(2*PI()*C10/12)</f>
        <v>-34.6410161513775</v>
      </c>
      <c r="J10" s="8" t="n">
        <f aca="true">-0.5*$B$5+$B$5*RAND()</f>
        <v>-7.09435752234054</v>
      </c>
      <c r="K10" s="8" t="n">
        <f aca="false">H10+I10+J10</f>
        <v>-53.4910787195675</v>
      </c>
      <c r="L10" s="8" t="n">
        <f aca="false">F10+H10+I10</f>
        <v>133.603278802773</v>
      </c>
      <c r="M10" s="6" t="n">
        <v>0</v>
      </c>
      <c r="N10" s="6"/>
      <c r="O10" s="6"/>
    </row>
    <row r="11" customFormat="false" ht="12.8" hidden="false" customHeight="false" outlineLevel="0" collapsed="false">
      <c r="C11" s="1" t="n">
        <v>9</v>
      </c>
      <c r="D11" s="3" t="n">
        <f aca="false">EDATE(DATE(2023,1,1),C11)</f>
        <v>45200</v>
      </c>
      <c r="E11" s="4" t="n">
        <f aca="false">F11+H11+I11+J11+M11</f>
        <v>123.364761244498</v>
      </c>
      <c r="F11" s="1" t="n">
        <f aca="false">F10+(C11-C10)*G11</f>
        <v>190</v>
      </c>
      <c r="G11" s="9" t="n">
        <v>10</v>
      </c>
      <c r="H11" s="4" t="n">
        <f aca="false">$B$3*SIN(2*PI()*C11/5)</f>
        <v>-19.0211303259031</v>
      </c>
      <c r="I11" s="4" t="n">
        <f aca="false">$B$4*SIN(2*PI()*C11/12)</f>
        <v>-40</v>
      </c>
      <c r="J11" s="8" t="n">
        <f aca="true">-0.5*$B$5+$B$5*RAND()</f>
        <v>-7.61410842959882</v>
      </c>
      <c r="K11" s="8" t="n">
        <f aca="false">H11+I11+J11</f>
        <v>-66.6352387555019</v>
      </c>
      <c r="L11" s="8" t="n">
        <f aca="false">F11+H11+I11</f>
        <v>130.978869674097</v>
      </c>
      <c r="M11" s="6" t="n">
        <v>0</v>
      </c>
      <c r="N11" s="6"/>
      <c r="O11" s="6"/>
    </row>
    <row r="12" customFormat="false" ht="12.8" hidden="false" customHeight="false" outlineLevel="0" collapsed="false">
      <c r="C12" s="1" t="n">
        <v>10</v>
      </c>
      <c r="D12" s="3" t="n">
        <f aca="false">EDATE(DATE(2023,1,1),C12)</f>
        <v>45231</v>
      </c>
      <c r="E12" s="4" t="n">
        <f aca="false">F12+H12+I12+J12+M12</f>
        <v>161.597548625751</v>
      </c>
      <c r="F12" s="1" t="n">
        <f aca="false">F11+(C12-C11)*G12</f>
        <v>200</v>
      </c>
      <c r="G12" s="9" t="n">
        <v>10</v>
      </c>
      <c r="H12" s="4" t="n">
        <f aca="false">$B$3*SIN(2*PI()*C12/5)</f>
        <v>-9.79717439317883E-015</v>
      </c>
      <c r="I12" s="4" t="n">
        <f aca="false">$B$4*SIN(2*PI()*C12/12)</f>
        <v>-34.6410161513775</v>
      </c>
      <c r="J12" s="8" t="n">
        <f aca="true">-0.5*$B$5+$B$5*RAND()</f>
        <v>-3.76143522287149</v>
      </c>
      <c r="K12" s="8" t="n">
        <f aca="false">H12+I12+J12</f>
        <v>-38.402451374249</v>
      </c>
      <c r="L12" s="8" t="n">
        <f aca="false">F12+H12+I12</f>
        <v>165.358983848622</v>
      </c>
      <c r="M12" s="6" t="n">
        <v>0</v>
      </c>
      <c r="N12" s="6"/>
      <c r="O12" s="6"/>
    </row>
    <row r="13" customFormat="false" ht="12.8" hidden="false" customHeight="false" outlineLevel="0" collapsed="false">
      <c r="C13" s="1" t="n">
        <v>11</v>
      </c>
      <c r="D13" s="3" t="n">
        <f aca="false">EDATE(DATE(2023,1,1),C13)</f>
        <v>45261</v>
      </c>
      <c r="E13" s="4" t="n">
        <f aca="false">F13+H13+I13+J13+M13</f>
        <v>194.315207914736</v>
      </c>
      <c r="F13" s="1" t="n">
        <f aca="false">F12+(C13-C12)*G13</f>
        <v>210</v>
      </c>
      <c r="G13" s="9" t="n">
        <v>10</v>
      </c>
      <c r="H13" s="4" t="n">
        <f aca="false">$B$3*SIN(2*PI()*C13/5)</f>
        <v>19.0211303259031</v>
      </c>
      <c r="I13" s="4" t="n">
        <f aca="false">$B$4*SIN(2*PI()*C13/12)</f>
        <v>-20</v>
      </c>
      <c r="J13" s="8" t="n">
        <f aca="true">-0.5*$B$5+$B$5*RAND()</f>
        <v>-14.705922411167</v>
      </c>
      <c r="K13" s="8" t="n">
        <f aca="false">H13+I13+J13</f>
        <v>-15.684792085264</v>
      </c>
      <c r="L13" s="8" t="n">
        <f aca="false">F13+H13+I13</f>
        <v>209.021130325903</v>
      </c>
      <c r="M13" s="6" t="n">
        <v>0</v>
      </c>
      <c r="N13" s="6"/>
      <c r="O13" s="6"/>
    </row>
    <row r="14" customFormat="false" ht="12.8" hidden="false" customHeight="false" outlineLevel="0" collapsed="false">
      <c r="C14" s="1" t="n">
        <v>12</v>
      </c>
      <c r="D14" s="3" t="n">
        <f aca="false">EDATE(DATE(2023,1,1),C14)</f>
        <v>45292</v>
      </c>
      <c r="E14" s="4" t="n">
        <f aca="false">F14+H14+I14+J14+M14</f>
        <v>216.792104118668</v>
      </c>
      <c r="F14" s="1" t="n">
        <f aca="false">F13+(C14-C13)*G14</f>
        <v>220</v>
      </c>
      <c r="G14" s="9" t="n">
        <v>10</v>
      </c>
      <c r="H14" s="4" t="n">
        <f aca="false">$B$3*SIN(2*PI()*C14/5)</f>
        <v>11.7557050458495</v>
      </c>
      <c r="I14" s="4" t="n">
        <f aca="false">$B$4*SIN(2*PI()*C14/12)</f>
        <v>-9.79717439317883E-015</v>
      </c>
      <c r="J14" s="8" t="n">
        <f aca="true">-0.5*$B$5+$B$5*RAND()</f>
        <v>-14.9636009271815</v>
      </c>
      <c r="K14" s="8" t="n">
        <f aca="false">H14+I14+J14</f>
        <v>-3.20789588133208</v>
      </c>
      <c r="L14" s="8" t="n">
        <f aca="false">F14+H14+I14</f>
        <v>231.755705045849</v>
      </c>
      <c r="M14" s="6" t="n">
        <v>0</v>
      </c>
      <c r="N14" s="6"/>
      <c r="O14" s="6"/>
    </row>
    <row r="15" customFormat="false" ht="12.8" hidden="false" customHeight="false" outlineLevel="0" collapsed="false">
      <c r="C15" s="1" t="n">
        <v>13</v>
      </c>
      <c r="D15" s="3" t="n">
        <f aca="false">EDATE(DATE(2023,1,1),C15)</f>
        <v>45323</v>
      </c>
      <c r="E15" s="4" t="n">
        <f aca="false">F15+H15+I15+J15+M15</f>
        <v>235.103185559545</v>
      </c>
      <c r="F15" s="1" t="n">
        <f aca="false">F14+(C15-C14)*G15</f>
        <v>230</v>
      </c>
      <c r="G15" s="9" t="n">
        <v>10</v>
      </c>
      <c r="H15" s="4" t="n">
        <f aca="false">$B$3*SIN(2*PI()*C15/5)</f>
        <v>-11.7557050458495</v>
      </c>
      <c r="I15" s="4" t="n">
        <f aca="false">$B$4*SIN(2*PI()*C15/12)</f>
        <v>20</v>
      </c>
      <c r="J15" s="8" t="n">
        <f aca="true">-0.5*$B$5+$B$5*RAND()</f>
        <v>-3.14110939460529</v>
      </c>
      <c r="K15" s="8" t="n">
        <f aca="false">H15+I15+J15</f>
        <v>5.10318555954526</v>
      </c>
      <c r="L15" s="8" t="n">
        <f aca="false">F15+H15+I15</f>
        <v>238.244294954151</v>
      </c>
      <c r="M15" s="6" t="n">
        <v>0</v>
      </c>
      <c r="N15" s="6"/>
      <c r="O15" s="6"/>
    </row>
    <row r="16" customFormat="false" ht="12.8" hidden="false" customHeight="false" outlineLevel="0" collapsed="false">
      <c r="C16" s="1" t="n">
        <v>14</v>
      </c>
      <c r="D16" s="3" t="n">
        <f aca="false">EDATE(DATE(2023,1,1),C16)</f>
        <v>45352</v>
      </c>
      <c r="E16" s="4" t="n">
        <f aca="false">F16+H16+I16+J16+M16</f>
        <v>265.539928792981</v>
      </c>
      <c r="F16" s="1" t="n">
        <f aca="false">F15+(C16-C15)*G16</f>
        <v>240</v>
      </c>
      <c r="G16" s="9" t="n">
        <v>10</v>
      </c>
      <c r="H16" s="4" t="n">
        <f aca="false">$B$3*SIN(2*PI()*C16/5)</f>
        <v>-19.0211303259031</v>
      </c>
      <c r="I16" s="4" t="n">
        <f aca="false">$B$4*SIN(2*PI()*C16/12)</f>
        <v>34.6410161513775</v>
      </c>
      <c r="J16" s="8" t="n">
        <f aca="true">-0.5*$B$5+$B$5*RAND()</f>
        <v>9.92004296750695</v>
      </c>
      <c r="K16" s="8" t="n">
        <f aca="false">H16+I16+J16</f>
        <v>25.5399287929814</v>
      </c>
      <c r="L16" s="8" t="n">
        <f aca="false">F16+H16+I16</f>
        <v>255.619885825474</v>
      </c>
      <c r="M16" s="6" t="n">
        <v>0</v>
      </c>
      <c r="N16" s="6"/>
      <c r="O16" s="6"/>
    </row>
    <row r="17" customFormat="false" ht="12.8" hidden="false" customHeight="false" outlineLevel="0" collapsed="false">
      <c r="C17" s="1" t="n">
        <v>15</v>
      </c>
      <c r="D17" s="3" t="n">
        <f aca="false">EDATE(DATE(2023,1,1),C17)</f>
        <v>45383</v>
      </c>
      <c r="E17" s="4" t="n">
        <f aca="false">F17+H17+I17+J17+M17</f>
        <v>302.211238139128</v>
      </c>
      <c r="F17" s="1" t="n">
        <f aca="false">F16+(C17-C16)*G17</f>
        <v>250</v>
      </c>
      <c r="G17" s="9" t="n">
        <v>10</v>
      </c>
      <c r="H17" s="4" t="n">
        <f aca="false">$B$3*SIN(2*PI()*C17/5)</f>
        <v>-1.46957615897682E-014</v>
      </c>
      <c r="I17" s="4" t="n">
        <f aca="false">$B$4*SIN(2*PI()*C17/12)</f>
        <v>40</v>
      </c>
      <c r="J17" s="8" t="n">
        <f aca="true">-0.5*$B$5+$B$5*RAND()</f>
        <v>12.2112381391276</v>
      </c>
      <c r="K17" s="8" t="n">
        <f aca="false">H17+I17+J17</f>
        <v>52.2112381391275</v>
      </c>
      <c r="L17" s="8" t="n">
        <f aca="false">F17+H17+I17</f>
        <v>290</v>
      </c>
      <c r="M17" s="6" t="n">
        <v>0</v>
      </c>
      <c r="N17" s="6"/>
      <c r="O17" s="6"/>
    </row>
    <row r="18" customFormat="false" ht="12.8" hidden="false" customHeight="false" outlineLevel="0" collapsed="false">
      <c r="C18" s="1" t="n">
        <v>16</v>
      </c>
      <c r="D18" s="3" t="n">
        <f aca="false">EDATE(DATE(2023,1,1),C18)</f>
        <v>45413</v>
      </c>
      <c r="E18" s="4" t="n">
        <f aca="false">F18+H18+I18+J18+M18</f>
        <v>299.230270227004</v>
      </c>
      <c r="F18" s="1" t="n">
        <f aca="false">F17+(C18-C17)*G18</f>
        <v>260</v>
      </c>
      <c r="G18" s="9" t="n">
        <v>10</v>
      </c>
      <c r="H18" s="4" t="n">
        <f aca="false">$B$3*SIN(2*PI()*C18/5)</f>
        <v>19.0211303259031</v>
      </c>
      <c r="I18" s="4" t="n">
        <f aca="false">$B$4*SIN(2*PI()*C18/12)</f>
        <v>34.6410161513776</v>
      </c>
      <c r="J18" s="8" t="n">
        <f aca="true">-0.5*$B$5+$B$5*RAND()</f>
        <v>-14.4318762502771</v>
      </c>
      <c r="K18" s="8" t="n">
        <f aca="false">H18+I18+J18</f>
        <v>39.2302702270035</v>
      </c>
      <c r="L18" s="8" t="n">
        <f aca="false">F18+H18+I18</f>
        <v>313.662146477281</v>
      </c>
      <c r="M18" s="6" t="n">
        <v>0</v>
      </c>
      <c r="N18" s="6"/>
      <c r="O18" s="6"/>
    </row>
    <row r="19" customFormat="false" ht="12.8" hidden="false" customHeight="false" outlineLevel="0" collapsed="false">
      <c r="C19" s="1" t="n">
        <v>17</v>
      </c>
      <c r="D19" s="3" t="n">
        <f aca="false">EDATE(DATE(2023,1,1),C19)</f>
        <v>45444</v>
      </c>
      <c r="E19" s="4" t="n">
        <f aca="false">F19+H19+I19+J19+M19</f>
        <v>307.636996711646</v>
      </c>
      <c r="F19" s="1" t="n">
        <f aca="false">F18+(C19-C18)*G19</f>
        <v>270</v>
      </c>
      <c r="G19" s="9" t="n">
        <v>10</v>
      </c>
      <c r="H19" s="4" t="n">
        <f aca="false">$B$3*SIN(2*PI()*C19/5)</f>
        <v>11.7557050458495</v>
      </c>
      <c r="I19" s="4" t="n">
        <f aca="false">$B$4*SIN(2*PI()*C19/12)</f>
        <v>20</v>
      </c>
      <c r="J19" s="8" t="n">
        <f aca="true">-0.5*$B$5+$B$5*RAND()</f>
        <v>5.88129166579667</v>
      </c>
      <c r="K19" s="8" t="n">
        <f aca="false">H19+I19+J19</f>
        <v>37.6369967116461</v>
      </c>
      <c r="L19" s="8" t="n">
        <f aca="false">F19+H19+I19</f>
        <v>301.75570504585</v>
      </c>
      <c r="M19" s="6" t="n">
        <v>0</v>
      </c>
      <c r="N19" s="6"/>
      <c r="O19" s="6"/>
    </row>
    <row r="20" customFormat="false" ht="12.8" hidden="false" customHeight="false" outlineLevel="0" collapsed="false">
      <c r="C20" s="1" t="n">
        <v>18</v>
      </c>
      <c r="D20" s="3" t="n">
        <f aca="false">EDATE(DATE(2023,1,1),C20)</f>
        <v>45474</v>
      </c>
      <c r="E20" s="4" t="n">
        <f aca="false">F20+H20+I20+J20+M20</f>
        <v>271.85499855054</v>
      </c>
      <c r="F20" s="1" t="n">
        <f aca="false">F19+(C20-C19)*G20</f>
        <v>280</v>
      </c>
      <c r="G20" s="9" t="n">
        <v>10</v>
      </c>
      <c r="H20" s="4" t="n">
        <f aca="false">$B$3*SIN(2*PI()*C20/5)</f>
        <v>-11.7557050458495</v>
      </c>
      <c r="I20" s="4" t="n">
        <f aca="false">$B$4*SIN(2*PI()*C20/12)</f>
        <v>1.46957615897682E-014</v>
      </c>
      <c r="J20" s="8" t="n">
        <f aca="true">-0.5*$B$5+$B$5*RAND()</f>
        <v>3.61070359638945</v>
      </c>
      <c r="K20" s="8" t="n">
        <f aca="false">H20+I20+J20</f>
        <v>-8.14500144945999</v>
      </c>
      <c r="L20" s="8" t="n">
        <f aca="false">F20+H20+I20</f>
        <v>268.244294954151</v>
      </c>
      <c r="M20" s="6" t="n">
        <v>0</v>
      </c>
      <c r="N20" s="6"/>
      <c r="O20" s="6"/>
    </row>
    <row r="21" customFormat="false" ht="12.8" hidden="false" customHeight="false" outlineLevel="0" collapsed="false">
      <c r="C21" s="1" t="n">
        <v>19</v>
      </c>
      <c r="D21" s="3" t="n">
        <f aca="false">EDATE(DATE(2023,1,1),C21)</f>
        <v>45505</v>
      </c>
      <c r="E21" s="4" t="n">
        <f aca="false">F21+H21+I21+J21+M21</f>
        <v>222.491558450558</v>
      </c>
      <c r="F21" s="1" t="n">
        <f aca="false">F20+(C21-C20)*G21</f>
        <v>280</v>
      </c>
      <c r="G21" s="9" t="n">
        <v>0</v>
      </c>
      <c r="H21" s="4" t="n">
        <f aca="false">$B$3*SIN(2*PI()*C21/5)</f>
        <v>-19.0211303259031</v>
      </c>
      <c r="I21" s="4" t="n">
        <f aca="false">$B$4*SIN(2*PI()*C21/12)</f>
        <v>-20</v>
      </c>
      <c r="J21" s="8" t="n">
        <f aca="true">-0.5*$B$5+$B$5*RAND()</f>
        <v>-18.4873112235391</v>
      </c>
      <c r="K21" s="8" t="n">
        <f aca="false">H21+I21+J21</f>
        <v>-57.5084415494421</v>
      </c>
      <c r="L21" s="8" t="n">
        <f aca="false">F21+H21+I21</f>
        <v>240.978869674097</v>
      </c>
      <c r="M21" s="6" t="n">
        <v>0</v>
      </c>
      <c r="N21" s="6"/>
      <c r="O21" s="6"/>
    </row>
    <row r="22" customFormat="false" ht="12.8" hidden="false" customHeight="false" outlineLevel="0" collapsed="false">
      <c r="C22" s="1" t="n">
        <v>20</v>
      </c>
      <c r="D22" s="3" t="n">
        <f aca="false">EDATE(DATE(2023,1,1),C22)</f>
        <v>45536</v>
      </c>
      <c r="E22" s="4" t="n">
        <f aca="false">F22+H22+I22+J22+M22</f>
        <v>245.616562977765</v>
      </c>
      <c r="F22" s="1" t="n">
        <f aca="false">F21+(C22-C21)*G22</f>
        <v>280</v>
      </c>
      <c r="G22" s="9" t="n">
        <v>0</v>
      </c>
      <c r="H22" s="4" t="n">
        <f aca="false">$B$3*SIN(2*PI()*C22/5)</f>
        <v>-1.95943487863577E-014</v>
      </c>
      <c r="I22" s="4" t="n">
        <f aca="false">$B$4*SIN(2*PI()*C22/12)</f>
        <v>-34.6410161513776</v>
      </c>
      <c r="J22" s="8" t="n">
        <f aca="true">-0.5*$B$5+$B$5*RAND()</f>
        <v>0.257579129142769</v>
      </c>
      <c r="K22" s="8" t="n">
        <f aca="false">H22+I22+J22</f>
        <v>-34.3834370222348</v>
      </c>
      <c r="L22" s="8" t="n">
        <f aca="false">F22+H22+I22</f>
        <v>245.358983848622</v>
      </c>
      <c r="M22" s="6" t="n">
        <v>0</v>
      </c>
      <c r="N22" s="6"/>
      <c r="O22" s="6"/>
    </row>
    <row r="23" customFormat="false" ht="12.8" hidden="false" customHeight="false" outlineLevel="0" collapsed="false">
      <c r="C23" s="1" t="n">
        <v>21</v>
      </c>
      <c r="D23" s="3" t="n">
        <f aca="false">EDATE(DATE(2023,1,1),C23)</f>
        <v>45566</v>
      </c>
      <c r="E23" s="4" t="n">
        <f aca="false">F23+H23+I23+J23+M23</f>
        <v>262.484981866219</v>
      </c>
      <c r="F23" s="1" t="n">
        <f aca="false">F22+(C23-C22)*G23</f>
        <v>280</v>
      </c>
      <c r="G23" s="9" t="n">
        <v>0</v>
      </c>
      <c r="H23" s="4" t="n">
        <f aca="false">$B$3*SIN(2*PI()*C23/5)</f>
        <v>19.0211303259031</v>
      </c>
      <c r="I23" s="4" t="n">
        <f aca="false">$B$4*SIN(2*PI()*C23/12)</f>
        <v>-40</v>
      </c>
      <c r="J23" s="8" t="n">
        <f aca="true">-0.5*$B$5+$B$5*RAND()</f>
        <v>3.46385154031623</v>
      </c>
      <c r="K23" s="8" t="n">
        <f aca="false">H23+I23+J23</f>
        <v>-17.5150181337807</v>
      </c>
      <c r="L23" s="8" t="n">
        <f aca="false">F23+H23+I23</f>
        <v>259.021130325903</v>
      </c>
      <c r="M23" s="6" t="n">
        <v>0</v>
      </c>
      <c r="N23" s="6"/>
      <c r="O23" s="6"/>
    </row>
    <row r="24" customFormat="false" ht="12.8" hidden="false" customHeight="false" outlineLevel="0" collapsed="false">
      <c r="C24" s="1" t="n">
        <v>22</v>
      </c>
      <c r="D24" s="3" t="n">
        <f aca="false">EDATE(DATE(2023,1,1),C24)</f>
        <v>45597</v>
      </c>
      <c r="E24" s="4" t="n">
        <f aca="false">F24+H24+I24+J24+M24</f>
        <v>255.816427763289</v>
      </c>
      <c r="F24" s="1" t="n">
        <f aca="false">F23+(C24-C23)*G24</f>
        <v>280</v>
      </c>
      <c r="G24" s="9" t="n">
        <v>0</v>
      </c>
      <c r="H24" s="4" t="n">
        <f aca="false">$B$3*SIN(2*PI()*C24/5)</f>
        <v>11.7557050458495</v>
      </c>
      <c r="I24" s="4" t="n">
        <f aca="false">$B$4*SIN(2*PI()*C24/12)</f>
        <v>-34.6410161513776</v>
      </c>
      <c r="J24" s="8" t="n">
        <f aca="true">-0.5*$B$5+$B$5*RAND()</f>
        <v>-1.29826113118313</v>
      </c>
      <c r="K24" s="8" t="n">
        <f aca="false">H24+I24+J24</f>
        <v>-24.1835722367112</v>
      </c>
      <c r="L24" s="8" t="n">
        <f aca="false">F24+H24+I24</f>
        <v>257.114688894472</v>
      </c>
      <c r="M24" s="6" t="n">
        <v>0</v>
      </c>
    </row>
    <row r="25" customFormat="false" ht="12.8" hidden="false" customHeight="false" outlineLevel="0" collapsed="false">
      <c r="C25" s="1" t="n">
        <v>23</v>
      </c>
      <c r="D25" s="3" t="n">
        <f aca="false">EDATE(DATE(2023,1,1),C25)</f>
        <v>45627</v>
      </c>
      <c r="E25" s="4" t="n">
        <f aca="false">F25+H25+I25+J25+M25</f>
        <v>238.255745652872</v>
      </c>
      <c r="F25" s="1" t="n">
        <f aca="false">F24+(C25-C24)*G25</f>
        <v>280</v>
      </c>
      <c r="G25" s="9" t="n">
        <v>0</v>
      </c>
      <c r="H25" s="4" t="n">
        <f aca="false">$B$3*SIN(2*PI()*C25/5)</f>
        <v>-11.7557050458494</v>
      </c>
      <c r="I25" s="4" t="n">
        <f aca="false">$B$4*SIN(2*PI()*C25/12)</f>
        <v>-20.0000000000001</v>
      </c>
      <c r="J25" s="8" t="n">
        <f aca="true">-0.5*$B$5+$B$5*RAND()</f>
        <v>-9.98854930127853</v>
      </c>
      <c r="K25" s="8" t="n">
        <f aca="false">H25+I25+J25</f>
        <v>-41.744254347128</v>
      </c>
      <c r="L25" s="8" t="n">
        <f aca="false">F25+H25+I25</f>
        <v>248.244294954151</v>
      </c>
      <c r="M25" s="6" t="n">
        <v>0</v>
      </c>
    </row>
    <row r="26" customFormat="false" ht="12.8" hidden="false" customHeight="false" outlineLevel="0" collapsed="false">
      <c r="C26" s="1" t="n">
        <v>24</v>
      </c>
      <c r="D26" s="3" t="n">
        <f aca="false">EDATE(DATE(2023,1,1),C26)</f>
        <v>45658</v>
      </c>
      <c r="E26" s="4" t="n">
        <f aca="false">F26+H26+I26+J26+M26</f>
        <v>256.162257823831</v>
      </c>
      <c r="F26" s="1" t="n">
        <f aca="false">F25+(C26-C25)*G26</f>
        <v>280</v>
      </c>
      <c r="G26" s="9" t="n">
        <v>0</v>
      </c>
      <c r="H26" s="4" t="n">
        <f aca="false">$B$3*SIN(2*PI()*C26/5)</f>
        <v>-19.0211303259031</v>
      </c>
      <c r="I26" s="4" t="n">
        <f aca="false">$B$4*SIN(2*PI()*C26/12)</f>
        <v>-1.95943487863577E-014</v>
      </c>
      <c r="J26" s="8" t="n">
        <f aca="true">-0.5*$B$5+$B$5*RAND()</f>
        <v>-4.81661185026603</v>
      </c>
      <c r="K26" s="8" t="n">
        <f aca="false">H26+I26+J26</f>
        <v>-23.8377421761691</v>
      </c>
      <c r="L26" s="8" t="n">
        <f aca="false">F26+H26+I26</f>
        <v>260.978869674097</v>
      </c>
      <c r="M26" s="6" t="n">
        <v>0</v>
      </c>
    </row>
    <row r="27" customFormat="false" ht="12.8" hidden="false" customHeight="false" outlineLevel="0" collapsed="false">
      <c r="C27" s="1" t="n">
        <v>25</v>
      </c>
      <c r="D27" s="3" t="n">
        <f aca="false">EDATE(DATE(2023,1,1),C27)</f>
        <v>45689</v>
      </c>
      <c r="E27" s="4" t="n">
        <f aca="false">F27+H27+I27+J27+M27</f>
        <v>315.85101750552</v>
      </c>
      <c r="F27" s="1" t="n">
        <f aca="false">F26+(C27-C26)*G27</f>
        <v>280</v>
      </c>
      <c r="G27" s="9" t="n">
        <v>0</v>
      </c>
      <c r="H27" s="4" t="n">
        <f aca="false">$B$3*SIN(2*PI()*C27/5)</f>
        <v>-2.44929359829471E-014</v>
      </c>
      <c r="I27" s="4" t="n">
        <f aca="false">$B$4*SIN(2*PI()*C27/12)</f>
        <v>20</v>
      </c>
      <c r="J27" s="8" t="n">
        <f aca="true">-0.5*$B$5+$B$5*RAND()</f>
        <v>15.8510175055197</v>
      </c>
      <c r="K27" s="8" t="n">
        <f aca="false">H27+I27+J27</f>
        <v>35.8510175055197</v>
      </c>
      <c r="L27" s="8" t="n">
        <f aca="false">F27+H27+I27</f>
        <v>300</v>
      </c>
      <c r="M27" s="6" t="n">
        <v>0</v>
      </c>
    </row>
    <row r="28" customFormat="false" ht="12.8" hidden="false" customHeight="false" outlineLevel="0" collapsed="false">
      <c r="C28" s="1" t="n">
        <v>26</v>
      </c>
      <c r="D28" s="3" t="n">
        <f aca="false">EDATE(DATE(2023,1,1),C28)</f>
        <v>45717</v>
      </c>
      <c r="E28" s="4" t="n">
        <f aca="false">F28+H28+I28+J28+M28</f>
        <v>335.512779185105</v>
      </c>
      <c r="F28" s="1" t="n">
        <f aca="false">F27+(C28-C27)*G28</f>
        <v>280</v>
      </c>
      <c r="G28" s="9" t="n">
        <v>0</v>
      </c>
      <c r="H28" s="4" t="n">
        <f aca="false">$B$3*SIN(2*PI()*C28/5)</f>
        <v>19.0211303259031</v>
      </c>
      <c r="I28" s="4" t="n">
        <f aca="false">$B$4*SIN(2*PI()*C28/12)</f>
        <v>34.6410161513776</v>
      </c>
      <c r="J28" s="8" t="n">
        <f aca="true">-0.5*$B$5+$B$5*RAND()</f>
        <v>1.85063270782442</v>
      </c>
      <c r="K28" s="8" t="n">
        <f aca="false">H28+I28+J28</f>
        <v>55.512779185105</v>
      </c>
      <c r="L28" s="8" t="n">
        <f aca="false">F28+H28+I28</f>
        <v>333.662146477281</v>
      </c>
      <c r="M28" s="6" t="n">
        <v>0</v>
      </c>
    </row>
    <row r="29" customFormat="false" ht="12.8" hidden="false" customHeight="false" outlineLevel="0" collapsed="false">
      <c r="C29" s="1" t="n">
        <v>27</v>
      </c>
      <c r="D29" s="3" t="n">
        <f aca="false">EDATE(DATE(2023,1,1),C29)</f>
        <v>45748</v>
      </c>
      <c r="E29" s="4" t="n">
        <f aca="false">F29+H29+I29+J29+M29</f>
        <v>346.267692615434</v>
      </c>
      <c r="F29" s="1" t="n">
        <f aca="false">F28+(C29-C28)*G29</f>
        <v>280</v>
      </c>
      <c r="G29" s="9" t="n">
        <v>0</v>
      </c>
      <c r="H29" s="4" t="n">
        <f aca="false">$B$3*SIN(2*PI()*C29/5)</f>
        <v>11.7557050458495</v>
      </c>
      <c r="I29" s="4" t="n">
        <f aca="false">$B$4*SIN(2*PI()*C29/12)</f>
        <v>40</v>
      </c>
      <c r="J29" s="8" t="n">
        <f aca="true">-0.5*$B$5+$B$5*RAND()</f>
        <v>14.5119875695846</v>
      </c>
      <c r="K29" s="8" t="n">
        <f aca="false">H29+I29+J29</f>
        <v>66.2676926154341</v>
      </c>
      <c r="L29" s="8" t="n">
        <f aca="false">F29+H29+I29</f>
        <v>331.75570504585</v>
      </c>
      <c r="M29" s="6" t="n">
        <v>0</v>
      </c>
    </row>
    <row r="30" customFormat="false" ht="12.8" hidden="false" customHeight="false" outlineLevel="0" collapsed="false">
      <c r="C30" s="1" t="n">
        <v>28</v>
      </c>
      <c r="D30" s="3" t="n">
        <f aca="false">EDATE(DATE(2023,1,1),C30)</f>
        <v>45778</v>
      </c>
      <c r="E30" s="4" t="n">
        <f aca="false">F30+H30+I30+J30+M30</f>
        <v>310.995465760233</v>
      </c>
      <c r="F30" s="1" t="n">
        <f aca="false">F29+(C30-C29)*G30</f>
        <v>280</v>
      </c>
      <c r="G30" s="9" t="n">
        <v>0</v>
      </c>
      <c r="H30" s="4" t="n">
        <f aca="false">$B$3*SIN(2*PI()*C30/5)</f>
        <v>-11.7557050458494</v>
      </c>
      <c r="I30" s="4" t="n">
        <f aca="false">$B$4*SIN(2*PI()*C30/12)</f>
        <v>34.6410161513776</v>
      </c>
      <c r="J30" s="8" t="n">
        <f aca="true">-0.5*$B$5+$B$5*RAND()</f>
        <v>8.11015465470473</v>
      </c>
      <c r="K30" s="8" t="n">
        <f aca="false">H30+I30+J30</f>
        <v>30.9954657602329</v>
      </c>
      <c r="L30" s="8" t="n">
        <f aca="false">F30+H30+I30</f>
        <v>302.885311105528</v>
      </c>
      <c r="M30" s="6" t="n">
        <v>0</v>
      </c>
    </row>
    <row r="31" customFormat="false" ht="12.8" hidden="false" customHeight="false" outlineLevel="0" collapsed="false">
      <c r="C31" s="1" t="n">
        <v>29</v>
      </c>
      <c r="D31" s="3" t="n">
        <f aca="false">EDATE(DATE(2023,1,1),C31)</f>
        <v>45809</v>
      </c>
      <c r="E31" s="4" t="n">
        <f aca="false">F31+H31+I31+J31+M31</f>
        <v>282.810074204017</v>
      </c>
      <c r="F31" s="1" t="n">
        <f aca="false">F30+(C31-C30)*G31</f>
        <v>280</v>
      </c>
      <c r="G31" s="9" t="n">
        <v>0</v>
      </c>
      <c r="H31" s="4" t="n">
        <f aca="false">$B$3*SIN(2*PI()*C31/5)</f>
        <v>-19.0211303259031</v>
      </c>
      <c r="I31" s="4" t="n">
        <f aca="false">$B$4*SIN(2*PI()*C31/12)</f>
        <v>20</v>
      </c>
      <c r="J31" s="8" t="n">
        <f aca="true">-0.5*$B$5+$B$5*RAND()</f>
        <v>1.83120452992028</v>
      </c>
      <c r="K31" s="8" t="n">
        <f aca="false">H31+I31+J31</f>
        <v>2.8100742040172</v>
      </c>
      <c r="L31" s="8" t="n">
        <f aca="false">F31+H31+I31</f>
        <v>280.978869674097</v>
      </c>
      <c r="M31" s="6" t="n">
        <v>0</v>
      </c>
    </row>
    <row r="32" customFormat="false" ht="12.8" hidden="false" customHeight="false" outlineLevel="0" collapsed="false">
      <c r="C32" s="1" t="n">
        <v>30</v>
      </c>
      <c r="D32" s="3" t="n">
        <f aca="false">EDATE(DATE(2023,1,1),C32)</f>
        <v>45839</v>
      </c>
      <c r="E32" s="4" t="n">
        <f aca="false">F32+H32+I32+J32+M32</f>
        <v>285.638492467512</v>
      </c>
      <c r="F32" s="1" t="n">
        <f aca="false">F31+(C32-C31)*G32</f>
        <v>280</v>
      </c>
      <c r="G32" s="9" t="n">
        <v>0</v>
      </c>
      <c r="H32" s="4" t="n">
        <f aca="false">$B$3*SIN(2*PI()*C32/5)</f>
        <v>-2.93915231795365E-014</v>
      </c>
      <c r="I32" s="4" t="n">
        <f aca="false">$B$4*SIN(2*PI()*C32/12)</f>
        <v>9.55472095589571E-014</v>
      </c>
      <c r="J32" s="8" t="n">
        <f aca="true">-0.5*$B$5+$B$5*RAND()</f>
        <v>5.63849246751165</v>
      </c>
      <c r="K32" s="8" t="n">
        <f aca="false">H32+I32+J32</f>
        <v>5.63849246751172</v>
      </c>
      <c r="L32" s="8" t="n">
        <f aca="false">F32+H32+I32</f>
        <v>280</v>
      </c>
      <c r="M32" s="6" t="n">
        <v>0</v>
      </c>
    </row>
    <row r="33" customFormat="false" ht="12.8" hidden="false" customHeight="false" outlineLevel="0" collapsed="false">
      <c r="C33" s="1" t="n">
        <v>31</v>
      </c>
      <c r="D33" s="3" t="n">
        <f aca="false">EDATE(DATE(2023,1,1),C33)</f>
        <v>45870</v>
      </c>
      <c r="E33" s="4" t="n">
        <f aca="false">F33+H33+I33+J33+M33</f>
        <v>297.793615540566</v>
      </c>
      <c r="F33" s="1" t="n">
        <f aca="false">F32+(C33-C32)*G33</f>
        <v>280</v>
      </c>
      <c r="G33" s="9" t="n">
        <v>0</v>
      </c>
      <c r="H33" s="4" t="n">
        <f aca="false">$B$3*SIN(2*PI()*C33/5)</f>
        <v>19.0211303259031</v>
      </c>
      <c r="I33" s="4" t="n">
        <f aca="false">$B$4*SIN(2*PI()*C33/12)</f>
        <v>-20</v>
      </c>
      <c r="J33" s="8" t="n">
        <f aca="true">-0.5*$B$5+$B$5*RAND()</f>
        <v>18.7724852146633</v>
      </c>
      <c r="K33" s="8" t="n">
        <f aca="false">H33+I33+J33</f>
        <v>17.7936155405664</v>
      </c>
      <c r="L33" s="8" t="n">
        <f aca="false">F33+H33+I33</f>
        <v>279.021130325903</v>
      </c>
      <c r="M33" s="6" t="n">
        <v>0</v>
      </c>
    </row>
    <row r="34" customFormat="false" ht="12.8" hidden="false" customHeight="false" outlineLevel="0" collapsed="false">
      <c r="C34" s="1" t="n">
        <v>32</v>
      </c>
      <c r="D34" s="3" t="n">
        <f aca="false">EDATE(DATE(2023,1,1),C34)</f>
        <v>45901</v>
      </c>
      <c r="E34" s="4" t="n">
        <f aca="false">F34+H34+I34+J34+M34</f>
        <v>254.204793142899</v>
      </c>
      <c r="F34" s="1" t="n">
        <f aca="false">F33+(C34-C33)*G34</f>
        <v>280</v>
      </c>
      <c r="G34" s="9" t="n">
        <v>0</v>
      </c>
      <c r="H34" s="4" t="n">
        <f aca="false">$B$3*SIN(2*PI()*C34/5)</f>
        <v>11.7557050458495</v>
      </c>
      <c r="I34" s="4" t="n">
        <f aca="false">$B$4*SIN(2*PI()*C34/12)</f>
        <v>-34.6410161513775</v>
      </c>
      <c r="J34" s="8" t="n">
        <f aca="true">-0.5*$B$5+$B$5*RAND()</f>
        <v>-2.90989575157306</v>
      </c>
      <c r="K34" s="8" t="n">
        <f aca="false">H34+I34+J34</f>
        <v>-25.7952068571011</v>
      </c>
      <c r="L34" s="8" t="n">
        <f aca="false">F34+H34+I34</f>
        <v>257.114688894472</v>
      </c>
      <c r="M34" s="6" t="n">
        <v>0</v>
      </c>
    </row>
    <row r="35" customFormat="false" ht="12.8" hidden="false" customHeight="false" outlineLevel="0" collapsed="false">
      <c r="C35" s="1" t="n">
        <v>33</v>
      </c>
      <c r="D35" s="3" t="n">
        <f aca="false">EDATE(DATE(2023,1,1),C35)</f>
        <v>45931</v>
      </c>
      <c r="E35" s="4" t="n">
        <f aca="false">F35+H35+I35+J35+M35</f>
        <v>232.032280981114</v>
      </c>
      <c r="F35" s="1" t="n">
        <f aca="false">F34+(C35-C34)*G35</f>
        <v>280</v>
      </c>
      <c r="G35" s="9" t="n">
        <v>0</v>
      </c>
      <c r="H35" s="4" t="n">
        <f aca="false">$B$3*SIN(2*PI()*C35/5)</f>
        <v>-11.7557050458494</v>
      </c>
      <c r="I35" s="4" t="n">
        <f aca="false">$B$4*SIN(2*PI()*C35/12)</f>
        <v>-40</v>
      </c>
      <c r="J35" s="8" t="n">
        <f aca="true">-0.5*$B$5+$B$5*RAND()</f>
        <v>3.78798602696308</v>
      </c>
      <c r="K35" s="8" t="n">
        <f aca="false">H35+I35+J35</f>
        <v>-47.9677190188864</v>
      </c>
      <c r="L35" s="8" t="n">
        <f aca="false">F35+H35+I35</f>
        <v>228.244294954151</v>
      </c>
      <c r="M35" s="6" t="n">
        <v>0</v>
      </c>
    </row>
    <row r="36" customFormat="false" ht="12.8" hidden="false" customHeight="false" outlineLevel="0" collapsed="false">
      <c r="C36" s="1" t="n">
        <v>34</v>
      </c>
      <c r="D36" s="3" t="n">
        <f aca="false">EDATE(DATE(2023,1,1),C36)</f>
        <v>45962</v>
      </c>
      <c r="E36" s="4" t="n">
        <f aca="false">F36+H36+I36+J36+M36</f>
        <v>223.651366119518</v>
      </c>
      <c r="F36" s="1" t="n">
        <f aca="false">F35+(C36-C35)*G36</f>
        <v>280</v>
      </c>
      <c r="G36" s="9" t="n">
        <v>0</v>
      </c>
      <c r="H36" s="4" t="n">
        <f aca="false">$B$3*SIN(2*PI()*C36/5)</f>
        <v>-19.0211303259031</v>
      </c>
      <c r="I36" s="4" t="n">
        <f aca="false">$B$4*SIN(2*PI()*C36/12)</f>
        <v>-34.6410161513775</v>
      </c>
      <c r="J36" s="8" t="n">
        <f aca="true">-0.5*$B$5+$B$5*RAND()</f>
        <v>-2.68648740320171</v>
      </c>
      <c r="K36" s="8" t="n">
        <f aca="false">H36+I36+J36</f>
        <v>-56.3486338804823</v>
      </c>
      <c r="L36" s="8" t="n">
        <f aca="false">F36+H36+I36</f>
        <v>226.337853522719</v>
      </c>
      <c r="M36" s="6" t="n">
        <v>0</v>
      </c>
    </row>
    <row r="37" customFormat="false" ht="12.8" hidden="false" customHeight="false" outlineLevel="0" collapsed="false">
      <c r="C37" s="1" t="n">
        <v>35</v>
      </c>
      <c r="D37" s="3" t="n">
        <f aca="false">EDATE(DATE(2023,1,1),C37)</f>
        <v>45992</v>
      </c>
      <c r="E37" s="4" t="n">
        <f aca="false">F37+H37+I37+J37+M37</f>
        <v>273.888172172126</v>
      </c>
      <c r="F37" s="1" t="n">
        <f aca="false">F36+(C37-C36)*G37</f>
        <v>280</v>
      </c>
      <c r="G37" s="9" t="n">
        <v>0</v>
      </c>
      <c r="H37" s="4" t="n">
        <f aca="false">$B$3*SIN(2*PI()*C37/5)</f>
        <v>-3.42901103761259E-014</v>
      </c>
      <c r="I37" s="4" t="n">
        <f aca="false">$B$4*SIN(2*PI()*C37/12)</f>
        <v>-20</v>
      </c>
      <c r="J37" s="8" t="n">
        <f aca="true">-0.5*$B$5+$B$5*RAND()</f>
        <v>13.888172172126</v>
      </c>
      <c r="K37" s="8" t="n">
        <f aca="false">H37+I37+J37</f>
        <v>-6.11182782787405</v>
      </c>
      <c r="L37" s="8" t="n">
        <f aca="false">F37+H37+I37</f>
        <v>260</v>
      </c>
      <c r="M37" s="6" t="n">
        <v>0</v>
      </c>
    </row>
    <row r="38" customFormat="false" ht="12.8" hidden="false" customHeight="false" outlineLevel="0" collapsed="false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customFormat="false" ht="12.8" hidden="false" customHeight="false" outlineLevel="0" collapsed="false">
      <c r="D39" s="1" t="s">
        <v>16</v>
      </c>
      <c r="E39" s="4" t="n">
        <f aca="false">AVERAGE(E$2:E$37)</f>
        <v>233.219016985611</v>
      </c>
      <c r="F39" s="4" t="n">
        <f aca="false">AVERAGE(F$2:F$37)</f>
        <v>232.5</v>
      </c>
      <c r="G39" s="4" t="n">
        <f aca="false">AVERAGE(G$2:G$37)</f>
        <v>5.14285714285714</v>
      </c>
      <c r="H39" s="4" t="n">
        <f aca="false">AVERAGE(H$2:H$37)</f>
        <v>7.78909571103326E-016</v>
      </c>
      <c r="I39" s="4" t="n">
        <f aca="false">AVERAGE(I$2:I$37)</f>
        <v>4.9477941892942E-015</v>
      </c>
      <c r="J39" s="4" t="n">
        <f aca="false">AVERAGE(J$2:J$37)</f>
        <v>0.719016985610709</v>
      </c>
      <c r="K39" s="4" t="n">
        <f aca="false">AVERAGE(K$2:K$37)</f>
        <v>0.719016985610715</v>
      </c>
      <c r="L39" s="4" t="n">
        <f aca="false">AVERAGE(L$2:L$37)</f>
        <v>232.5</v>
      </c>
      <c r="M39" s="4" t="n">
        <f aca="false">AVERAGE(M$2:M$37)</f>
        <v>0</v>
      </c>
    </row>
    <row r="40" customFormat="false" ht="12.8" hidden="false" customHeight="false" outlineLevel="0" collapsed="false">
      <c r="D40" s="1" t="s">
        <v>17</v>
      </c>
      <c r="E40" s="4" t="n">
        <f aca="false">STDEV(E$2:E$37)</f>
        <v>65.561078837488</v>
      </c>
      <c r="F40" s="4" t="n">
        <f aca="false">STDEV(F$2:F$37)</f>
        <v>60.8687111741328</v>
      </c>
      <c r="G40" s="4" t="n">
        <f aca="false">STDEV(G$2:G$37)</f>
        <v>5.0709255283711</v>
      </c>
      <c r="H40" s="4" t="n">
        <f aca="false">STDEV(H$2:H$37)</f>
        <v>14.142135623731</v>
      </c>
      <c r="I40" s="4" t="n">
        <f aca="false">STDEV(I$2:I$37)</f>
        <v>28.6854866240254</v>
      </c>
      <c r="J40" s="4" t="n">
        <f aca="false">STDEV(J$2:J$37)</f>
        <v>9.81439758299098</v>
      </c>
      <c r="K40" s="4" t="n">
        <f aca="false">STDEV(K$2:K$37)</f>
        <v>35.7641718022128</v>
      </c>
      <c r="L40" s="4" t="n">
        <f aca="false">STDEV(L$2:L$37)</f>
        <v>61.9128658980195</v>
      </c>
      <c r="M40" s="4" t="n">
        <f aca="false">STDEV(M$2:M$37)</f>
        <v>0</v>
      </c>
    </row>
    <row r="41" customFormat="false" ht="12.8" hidden="false" customHeight="false" outlineLevel="0" collapsed="false">
      <c r="D41" s="1" t="s">
        <v>18</v>
      </c>
      <c r="E41" s="4" t="n">
        <f aca="false">MEDIAN(E$2:E$37)</f>
        <v>241.936154315319</v>
      </c>
      <c r="F41" s="4" t="n">
        <f aca="false">MEDIAN(F$2:F$37)</f>
        <v>275</v>
      </c>
      <c r="G41" s="4" t="n">
        <f aca="false">MEDIAN(G$2:G$37)</f>
        <v>10</v>
      </c>
      <c r="H41" s="4" t="n">
        <f aca="false">MEDIAN(H$2:H$37)</f>
        <v>-1.71450551880629E-014</v>
      </c>
      <c r="I41" s="4" t="n">
        <f aca="false">MEDIAN(I$2:I$37)</f>
        <v>2.44929359829471E-015</v>
      </c>
      <c r="J41" s="4" t="n">
        <f aca="false">MEDIAN(J$2:J$37)</f>
        <v>0.67748122643204</v>
      </c>
      <c r="K41" s="4" t="n">
        <f aca="false">MEDIAN(K$2:K$37)</f>
        <v>3.95662988178123</v>
      </c>
      <c r="L41" s="4" t="n">
        <f aca="false">MEDIAN(L$2:L$37)</f>
        <v>246.801639401386</v>
      </c>
      <c r="M41" s="4" t="n">
        <f aca="false">MEDIAN(M$2:M$37)</f>
        <v>0</v>
      </c>
    </row>
    <row r="42" customFormat="false" ht="12.8" hidden="false" customHeight="false" outlineLevel="0" collapsed="false">
      <c r="D42" s="1" t="s">
        <v>19</v>
      </c>
      <c r="E42" s="4" t="n">
        <f aca="false">MIN(E2:E37)</f>
        <v>99.4657872075789</v>
      </c>
      <c r="F42" s="4" t="n">
        <f aca="false">MIN(F2:F37)</f>
        <v>100</v>
      </c>
      <c r="G42" s="4" t="n">
        <f aca="false">MIN(G2:G37)</f>
        <v>0</v>
      </c>
      <c r="H42" s="4" t="n">
        <f aca="false">MIN(H2:H37)</f>
        <v>-19.0211303259031</v>
      </c>
      <c r="I42" s="4" t="n">
        <f aca="false">MIN(I2:I37)</f>
        <v>-40</v>
      </c>
      <c r="J42" s="4" t="n">
        <f aca="false">MIN(J2:J37)</f>
        <v>-18.4873112235391</v>
      </c>
      <c r="K42" s="4" t="n">
        <f aca="false">MIN(K2:K37)</f>
        <v>-66.6352387555019</v>
      </c>
      <c r="L42" s="4" t="n">
        <f aca="false">MIN(L2:L37)</f>
        <v>100</v>
      </c>
      <c r="M42" s="4" t="n">
        <f aca="false">MIN(M2:M37)</f>
        <v>0</v>
      </c>
    </row>
    <row r="43" customFormat="false" ht="12.8" hidden="false" customHeight="false" outlineLevel="0" collapsed="false">
      <c r="D43" s="1" t="s">
        <v>20</v>
      </c>
      <c r="E43" s="4" t="n">
        <f aca="false">QUARTILE(E$2:E$37,1)</f>
        <v>175.907573056249</v>
      </c>
      <c r="F43" s="4" t="n">
        <f aca="false">QUARTILE(F$2:F$37,1)</f>
        <v>187.5</v>
      </c>
      <c r="G43" s="4" t="n">
        <f aca="false">QUARTILE(G$2:G$37,1)</f>
        <v>0</v>
      </c>
      <c r="H43" s="4" t="n">
        <f aca="false">QUARTILE(H$2:H$37,1)</f>
        <v>-11.7557050458495</v>
      </c>
      <c r="I43" s="4" t="n">
        <f aca="false">QUARTILE(I$2:I$37,1)</f>
        <v>-23.6602540378444</v>
      </c>
      <c r="J43" s="4" t="n">
        <f aca="false">QUARTILE(J$2:J$37,1)</f>
        <v>-5.38604826828465</v>
      </c>
      <c r="K43" s="4" t="n">
        <f aca="false">QUARTILE(K$2:K$37,1)</f>
        <v>-24.5864808918086</v>
      </c>
      <c r="L43" s="4" t="n">
        <f aca="false">QUARTILE(L$2:L$37,1)</f>
        <v>169.099180299307</v>
      </c>
      <c r="M43" s="4" t="n">
        <f aca="false">QUARTILE(M$2:M$37,1)</f>
        <v>0</v>
      </c>
    </row>
    <row r="44" customFormat="false" ht="12.8" hidden="false" customHeight="false" outlineLevel="0" collapsed="false">
      <c r="D44" s="11" t="s">
        <v>21</v>
      </c>
      <c r="E44" s="12" t="n">
        <f aca="false">QUARTILE(E$2:E$37,2)</f>
        <v>241.936154315319</v>
      </c>
      <c r="F44" s="12" t="n">
        <f aca="false">QUARTILE(F$2:F$37,2)</f>
        <v>275</v>
      </c>
      <c r="G44" s="12" t="n">
        <f aca="false">QUARTILE(G$2:G$37,2)</f>
        <v>10</v>
      </c>
      <c r="H44" s="12" t="n">
        <f aca="false">QUARTILE(H$2:H$37,2)</f>
        <v>-1.71450551880629E-014</v>
      </c>
      <c r="I44" s="12" t="n">
        <f aca="false">QUARTILE(I$2:I$37,2)</f>
        <v>2.44929359829471E-015</v>
      </c>
      <c r="J44" s="12" t="n">
        <f aca="false">QUARTILE(J$2:J$37,2)</f>
        <v>0.67748122643204</v>
      </c>
      <c r="K44" s="12" t="n">
        <f aca="false">QUARTILE(K$2:K$37,2)</f>
        <v>3.95662988178123</v>
      </c>
      <c r="L44" s="12" t="n">
        <f aca="false">QUARTILE(L$2:L$37,2)</f>
        <v>246.801639401386</v>
      </c>
      <c r="M44" s="12" t="n">
        <f aca="false">QUARTILE(M$2:M$37,2)</f>
        <v>0</v>
      </c>
    </row>
    <row r="45" customFormat="false" ht="12.8" hidden="false" customHeight="false" outlineLevel="0" collapsed="false">
      <c r="D45" s="1" t="s">
        <v>22</v>
      </c>
      <c r="E45" s="4" t="n">
        <f aca="false">QUARTILE(E$2:E$37,3)</f>
        <v>283.517178769891</v>
      </c>
      <c r="F45" s="4" t="n">
        <f aca="false">QUARTILE(F$2:F$37,3)</f>
        <v>280</v>
      </c>
      <c r="G45" s="4" t="n">
        <f aca="false">QUARTILE(G$2:G$37,3)</f>
        <v>10</v>
      </c>
      <c r="H45" s="4" t="n">
        <f aca="false">QUARTILE(H$2:H$37,3)</f>
        <v>11.7557050458495</v>
      </c>
      <c r="I45" s="4" t="n">
        <f aca="false">QUARTILE(I$2:I$37,3)</f>
        <v>23.6602540378444</v>
      </c>
      <c r="J45" s="4" t="n">
        <f aca="false">QUARTILE(J$2:J$37,3)</f>
        <v>6.43850741302369</v>
      </c>
      <c r="K45" s="4" t="n">
        <f aca="false">QUARTILE(K$2:K$37,3)</f>
        <v>28.2756708712314</v>
      </c>
      <c r="L45" s="4" t="n">
        <f aca="false">QUARTILE(L$2:L$37,3)</f>
        <v>279.265847744427</v>
      </c>
      <c r="M45" s="4" t="n">
        <f aca="false">QUARTILE(M$2:M$37,3)</f>
        <v>0</v>
      </c>
    </row>
    <row r="46" customFormat="false" ht="12.8" hidden="false" customHeight="false" outlineLevel="0" collapsed="false">
      <c r="D46" s="1" t="s">
        <v>23</v>
      </c>
      <c r="E46" s="4" t="n">
        <f aca="false">MAX(E2:E37)</f>
        <v>346.267692615434</v>
      </c>
      <c r="F46" s="4" t="n">
        <f aca="false">MAX(F2:F37)</f>
        <v>280</v>
      </c>
      <c r="G46" s="4" t="n">
        <f aca="false">MAX(G2:G37)</f>
        <v>10</v>
      </c>
      <c r="H46" s="4" t="n">
        <f aca="false">MAX(H2:H37)</f>
        <v>19.0211303259031</v>
      </c>
      <c r="I46" s="4" t="n">
        <f aca="false">MAX(I2:I37)</f>
        <v>40</v>
      </c>
      <c r="J46" s="4" t="n">
        <f aca="false">MAX(J2:J37)</f>
        <v>18.7724852146633</v>
      </c>
      <c r="K46" s="4" t="n">
        <f aca="false">MAX(K2:K37)</f>
        <v>66.2676926154341</v>
      </c>
      <c r="L46" s="4" t="n">
        <f aca="false">MAX(L2:L37)</f>
        <v>333.662146477281</v>
      </c>
      <c r="M46" s="4" t="n">
        <f aca="false">MAX(M2:M37)</f>
        <v>0</v>
      </c>
    </row>
    <row r="47" customFormat="false" ht="12.8" hidden="false" customHeight="false" outlineLevel="0" collapsed="false">
      <c r="D47" s="1" t="s">
        <v>24</v>
      </c>
      <c r="E47" s="4" t="n">
        <f aca="false">E45-E43</f>
        <v>107.609605713642</v>
      </c>
      <c r="F47" s="4" t="n">
        <f aca="false">F45-F43</f>
        <v>92.5</v>
      </c>
      <c r="G47" s="4" t="n">
        <f aca="false">G45-G43</f>
        <v>10</v>
      </c>
      <c r="H47" s="4" t="n">
        <f aca="false">H45-H43</f>
        <v>23.5114100916989</v>
      </c>
      <c r="I47" s="4" t="n">
        <f aca="false">I45-I43</f>
        <v>47.3205080756888</v>
      </c>
      <c r="J47" s="4" t="n">
        <f aca="false">J45-J43</f>
        <v>11.8245556813083</v>
      </c>
      <c r="K47" s="4" t="n">
        <f aca="false">K45-K43</f>
        <v>52.86215176304</v>
      </c>
      <c r="L47" s="4" t="n">
        <f aca="false">L45-L43</f>
        <v>110.166667445121</v>
      </c>
      <c r="M47" s="4" t="n">
        <f aca="false">M45-M43</f>
        <v>0</v>
      </c>
    </row>
    <row r="48" customFormat="false" ht="12.8" hidden="false" customHeight="false" outlineLevel="0" collapsed="false">
      <c r="D48" s="1" t="s">
        <v>25</v>
      </c>
      <c r="E48" s="4" t="n">
        <f aca="false">E43-1.5*E47</f>
        <v>14.4931644857851</v>
      </c>
      <c r="F48" s="4" t="n">
        <f aca="false">F43-1.5*F47</f>
        <v>48.75</v>
      </c>
      <c r="G48" s="4" t="n">
        <f aca="false">G43-1.5*G47</f>
        <v>-15</v>
      </c>
      <c r="H48" s="4" t="n">
        <f aca="false">H43-1.5*H47</f>
        <v>-47.0228201833979</v>
      </c>
      <c r="I48" s="4" t="n">
        <f aca="false">I43-1.5*I47</f>
        <v>-94.6410161513776</v>
      </c>
      <c r="J48" s="4" t="n">
        <f aca="false">J43-1.5*J47</f>
        <v>-23.1228817902472</v>
      </c>
      <c r="K48" s="4" t="n">
        <f aca="false">K43-1.5*K47</f>
        <v>-103.879708536369</v>
      </c>
      <c r="L48" s="4" t="n">
        <f aca="false">L43-1.5*L47</f>
        <v>3.84917913162585</v>
      </c>
      <c r="M48" s="4" t="n">
        <f aca="false">M43-1.5*M47</f>
        <v>0</v>
      </c>
    </row>
    <row r="49" customFormat="false" ht="12.8" hidden="false" customHeight="false" outlineLevel="0" collapsed="false">
      <c r="D49" s="1" t="s">
        <v>26</v>
      </c>
      <c r="E49" s="4" t="n">
        <f aca="false">E45+1.5*E47</f>
        <v>444.931587340354</v>
      </c>
      <c r="F49" s="4" t="n">
        <f aca="false">F45+1.5*F47</f>
        <v>418.75</v>
      </c>
      <c r="G49" s="4" t="n">
        <f aca="false">G45+1.5*G47</f>
        <v>25</v>
      </c>
      <c r="H49" s="4" t="n">
        <f aca="false">H45+1.5*H47</f>
        <v>47.0228201833979</v>
      </c>
      <c r="I49" s="4" t="n">
        <f aca="false">I45+1.5*I47</f>
        <v>94.6410161513776</v>
      </c>
      <c r="J49" s="4" t="n">
        <f aca="false">J45+1.5*J47</f>
        <v>24.1753409349862</v>
      </c>
      <c r="K49" s="4" t="n">
        <f aca="false">K45+1.5*K47</f>
        <v>107.568898515791</v>
      </c>
      <c r="L49" s="4" t="n">
        <f aca="false">L45+1.5*L47</f>
        <v>444.515848912108</v>
      </c>
      <c r="M49" s="4" t="n">
        <f aca="false">M45+1.5*M47</f>
        <v>0</v>
      </c>
    </row>
    <row r="50" customFormat="false" ht="12.8" hidden="false" customHeight="false" outlineLevel="0" collapsed="false">
      <c r="D50" s="1" t="s">
        <v>27</v>
      </c>
      <c r="E50" s="4" t="n">
        <f aca="false">E$39-3*E$40</f>
        <v>36.5357804731467</v>
      </c>
      <c r="F50" s="4" t="n">
        <f aca="false">F$39-3*F$40</f>
        <v>49.8938664776016</v>
      </c>
      <c r="G50" s="4" t="n">
        <f aca="false">G$39-3*G$40</f>
        <v>-10.0699194422562</v>
      </c>
      <c r="H50" s="4" t="n">
        <f aca="false">H$39-3*H$40</f>
        <v>-42.4264068711929</v>
      </c>
      <c r="I50" s="4" t="n">
        <f aca="false">I$39-3*I$40</f>
        <v>-86.0564598720764</v>
      </c>
      <c r="J50" s="4" t="n">
        <f aca="false">J$39-3*J$40</f>
        <v>-28.7241757633622</v>
      </c>
      <c r="K50" s="4" t="n">
        <f aca="false">K$39-3*K$40</f>
        <v>-106.573498421028</v>
      </c>
      <c r="L50" s="4" t="n">
        <f aca="false">L$39-3*L$40</f>
        <v>46.7614023059415</v>
      </c>
      <c r="M50" s="4" t="n">
        <f aca="false">M$39-3*M$40</f>
        <v>0</v>
      </c>
    </row>
    <row r="51" customFormat="false" ht="12.8" hidden="false" customHeight="false" outlineLevel="0" collapsed="false">
      <c r="D51" s="1" t="s">
        <v>28</v>
      </c>
      <c r="E51" s="4" t="n">
        <f aca="false">E$39+3*E$40</f>
        <v>429.902253498075</v>
      </c>
      <c r="F51" s="4" t="n">
        <f aca="false">F$39+3*F$40</f>
        <v>415.106133522398</v>
      </c>
      <c r="G51" s="4" t="n">
        <f aca="false">G$39+3*G$40</f>
        <v>20.3556337279704</v>
      </c>
      <c r="H51" s="4" t="n">
        <f aca="false">H$39+3*H$40</f>
        <v>42.4264068711929</v>
      </c>
      <c r="I51" s="4" t="n">
        <f aca="false">I$39+3*I$40</f>
        <v>86.0564598720764</v>
      </c>
      <c r="J51" s="4" t="n">
        <f aca="false">J$39+3*J$40</f>
        <v>30.1622097345836</v>
      </c>
      <c r="K51" s="4" t="n">
        <f aca="false">K$39+3*K$40</f>
        <v>108.011532392249</v>
      </c>
      <c r="L51" s="4" t="n">
        <f aca="false">L$39+3*L$40</f>
        <v>418.238597694059</v>
      </c>
      <c r="M51" s="4" t="n">
        <f aca="false">M$39+3*M$40</f>
        <v>0</v>
      </c>
    </row>
    <row r="52" customFormat="false" ht="12.8" hidden="false" customHeight="false" outlineLevel="0" collapsed="false">
      <c r="D52" s="11" t="s">
        <v>29</v>
      </c>
      <c r="E52" s="12" t="n">
        <f aca="false">SUM(E2:E37)/COUNT(E2:E37)</f>
        <v>233.219016985611</v>
      </c>
      <c r="F52" s="12" t="n">
        <f aca="false">SUM(F2:F37)/COUNT(F2:F37)</f>
        <v>232.5</v>
      </c>
      <c r="G52" s="12" t="n">
        <f aca="false">SUM(G2:G37)/COUNT(G2:G37)</f>
        <v>5.14285714285714</v>
      </c>
      <c r="H52" s="12" t="n">
        <f aca="false">SUM(H2:H37)/COUNT(H2:H37)</f>
        <v>7.78909571103326E-016</v>
      </c>
      <c r="I52" s="12" t="n">
        <f aca="false">SUM(I2:I37)/COUNT(I2:I37)</f>
        <v>4.9477941892942E-015</v>
      </c>
      <c r="J52" s="12" t="n">
        <f aca="false">SUM(J2:J37)/COUNT(J2:J37)</f>
        <v>0.719016985610709</v>
      </c>
      <c r="K52" s="12" t="n">
        <f aca="false">SUM(K2:K37)/COUNT(K2:K37)</f>
        <v>0.719016985610715</v>
      </c>
      <c r="L52" s="12" t="n">
        <f aca="false">SUM(L2:L37)/COUNT(L2:L37)</f>
        <v>232.5</v>
      </c>
      <c r="M52" s="12" t="n">
        <f aca="false">SUM(M2:M37)/COUNT(M2:M37)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7"/>
  <sheetViews>
    <sheetView showFormulas="false" showGridLines="true" showRowColHeaders="true" showZeros="true" rightToLeft="false" tabSelected="true" showOutlineSymbols="true" defaultGridColor="true" view="normal" topLeftCell="A45" colorId="64" zoomScale="160" zoomScaleNormal="1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30</v>
      </c>
      <c r="B1" s="0" t="s">
        <v>31</v>
      </c>
      <c r="C1" s="0" t="s">
        <v>32</v>
      </c>
    </row>
    <row r="2" customFormat="false" ht="12.8" hidden="false" customHeight="false" outlineLevel="0" collapsed="false">
      <c r="A2" s="13" t="n">
        <v>43982</v>
      </c>
      <c r="B2" s="0" t="n">
        <v>1822527.63</v>
      </c>
      <c r="C2" s="0" t="n">
        <f aca="false">B2-B$67</f>
        <v>0</v>
      </c>
    </row>
    <row r="3" customFormat="false" ht="12.8" hidden="false" customHeight="false" outlineLevel="0" collapsed="false">
      <c r="A3" s="13" t="n">
        <v>44012</v>
      </c>
      <c r="B3" s="0" t="n">
        <v>1906986.06</v>
      </c>
      <c r="C3" s="0" t="n">
        <f aca="false">B3-B$67</f>
        <v>84458.4300000002</v>
      </c>
    </row>
    <row r="4" customFormat="false" ht="12.8" hidden="false" customHeight="false" outlineLevel="0" collapsed="false">
      <c r="A4" s="13" t="n">
        <v>44043</v>
      </c>
      <c r="B4" s="0" t="n">
        <v>1914151.43</v>
      </c>
      <c r="C4" s="0" t="n">
        <f aca="false">B4-B$67</f>
        <v>91623.8000000001</v>
      </c>
    </row>
    <row r="5" customFormat="false" ht="12.8" hidden="false" customHeight="false" outlineLevel="0" collapsed="false">
      <c r="A5" s="13" t="n">
        <v>44074</v>
      </c>
      <c r="B5" s="0" t="n">
        <v>1947620.27</v>
      </c>
      <c r="C5" s="0" t="n">
        <f aca="false">B5-B$67</f>
        <v>125092.64</v>
      </c>
    </row>
    <row r="6" customFormat="false" ht="12.8" hidden="false" customHeight="false" outlineLevel="0" collapsed="false">
      <c r="A6" s="13" t="n">
        <v>44104</v>
      </c>
      <c r="B6" s="0" t="n">
        <v>1992165.02</v>
      </c>
      <c r="C6" s="0" t="n">
        <f aca="false">B6-B$67</f>
        <v>169637.39</v>
      </c>
    </row>
    <row r="7" customFormat="false" ht="12.8" hidden="false" customHeight="false" outlineLevel="0" collapsed="false">
      <c r="A7" s="13" t="n">
        <v>44135</v>
      </c>
      <c r="B7" s="0" t="n">
        <v>2009546.99</v>
      </c>
      <c r="C7" s="0" t="n">
        <f aca="false">B7-B$67</f>
        <v>187019.36</v>
      </c>
    </row>
    <row r="8" customFormat="false" ht="12.8" hidden="false" customHeight="false" outlineLevel="0" collapsed="false">
      <c r="A8" s="13" t="n">
        <v>44165</v>
      </c>
      <c r="B8" s="0" t="n">
        <v>2034262.32</v>
      </c>
      <c r="C8" s="0" t="n">
        <f aca="false">B8-B$67</f>
        <v>211734.69</v>
      </c>
    </row>
    <row r="9" customFormat="false" ht="12.8" hidden="false" customHeight="false" outlineLevel="0" collapsed="false">
      <c r="A9" s="13" t="n">
        <v>44196</v>
      </c>
      <c r="B9" s="0" t="n">
        <v>2107294.9</v>
      </c>
      <c r="C9" s="0" t="n">
        <f aca="false">B9-B$67</f>
        <v>284767.27</v>
      </c>
    </row>
    <row r="10" customFormat="false" ht="12.8" hidden="false" customHeight="false" outlineLevel="0" collapsed="false">
      <c r="A10" s="13" t="n">
        <v>44227</v>
      </c>
      <c r="B10" s="0" t="n">
        <v>2066967.77</v>
      </c>
      <c r="C10" s="0" t="n">
        <f aca="false">B10-B$67</f>
        <v>244440.14</v>
      </c>
    </row>
    <row r="11" customFormat="false" ht="12.8" hidden="false" customHeight="false" outlineLevel="0" collapsed="false">
      <c r="A11" s="13" t="n">
        <v>44255</v>
      </c>
      <c r="B11" s="0" t="n">
        <v>2074516.75</v>
      </c>
      <c r="C11" s="0" t="n">
        <f aca="false">B11-B$67</f>
        <v>251989.12</v>
      </c>
    </row>
    <row r="12" customFormat="false" ht="12.8" hidden="false" customHeight="false" outlineLevel="0" collapsed="false">
      <c r="A12" s="13" t="n">
        <v>44286</v>
      </c>
      <c r="B12" s="0" t="n">
        <v>2038768.04</v>
      </c>
      <c r="C12" s="0" t="n">
        <f aca="false">B12-B$67</f>
        <v>216240.41</v>
      </c>
    </row>
    <row r="13" customFormat="false" ht="12.8" hidden="false" customHeight="false" outlineLevel="0" collapsed="false">
      <c r="A13" s="13" t="n">
        <v>44316</v>
      </c>
      <c r="B13" s="0" t="n">
        <v>2048501.02</v>
      </c>
      <c r="C13" s="0" t="n">
        <f aca="false">B13-B$67</f>
        <v>225973.39</v>
      </c>
    </row>
    <row r="14" customFormat="false" ht="12.8" hidden="false" customHeight="false" outlineLevel="0" collapsed="false">
      <c r="A14" s="13" t="n">
        <v>44347</v>
      </c>
      <c r="B14" s="0" t="n">
        <v>2080769.59</v>
      </c>
      <c r="C14" s="0" t="n">
        <f aca="false">B14-B$67</f>
        <v>258241.96</v>
      </c>
    </row>
    <row r="15" customFormat="false" ht="12.8" hidden="false" customHeight="false" outlineLevel="0" collapsed="false">
      <c r="A15" s="13" t="n">
        <v>44377</v>
      </c>
      <c r="B15" s="0" t="n">
        <v>2164412.06</v>
      </c>
      <c r="C15" s="0" t="n">
        <f aca="false">B15-B$67</f>
        <v>341884.43</v>
      </c>
    </row>
    <row r="16" customFormat="false" ht="12.8" hidden="false" customHeight="false" outlineLevel="0" collapsed="false">
      <c r="A16" s="13" t="n">
        <v>44408</v>
      </c>
      <c r="B16" s="0" t="n">
        <v>2227093.61</v>
      </c>
      <c r="C16" s="0" t="n">
        <f aca="false">B16-B$67</f>
        <v>404565.98</v>
      </c>
    </row>
    <row r="17" customFormat="false" ht="12.8" hidden="false" customHeight="false" outlineLevel="0" collapsed="false">
      <c r="A17" s="13" t="n">
        <v>44439</v>
      </c>
      <c r="B17" s="0" t="n">
        <v>2305051.53</v>
      </c>
      <c r="C17" s="0" t="n">
        <f aca="false">B17-B$67</f>
        <v>482523.9</v>
      </c>
    </row>
    <row r="18" customFormat="false" ht="12.8" hidden="false" customHeight="false" outlineLevel="0" collapsed="false">
      <c r="A18" s="13" t="n">
        <v>44469</v>
      </c>
      <c r="B18" s="0" t="n">
        <v>2282855.62</v>
      </c>
      <c r="C18" s="0" t="n">
        <f aca="false">B18-B$67</f>
        <v>460327.99</v>
      </c>
    </row>
    <row r="19" customFormat="false" ht="12.8" hidden="false" customHeight="false" outlineLevel="0" collapsed="false">
      <c r="A19" s="13" t="n">
        <v>44500</v>
      </c>
      <c r="B19" s="0" t="n">
        <v>2250411.81</v>
      </c>
      <c r="C19" s="0" t="n">
        <f aca="false">B19-B$67</f>
        <v>427884.18</v>
      </c>
    </row>
    <row r="20" customFormat="false" ht="12.8" hidden="false" customHeight="false" outlineLevel="0" collapsed="false">
      <c r="A20" s="13" t="n">
        <v>44530</v>
      </c>
      <c r="B20" s="0" t="n">
        <v>2265461.55</v>
      </c>
      <c r="C20" s="0" t="n">
        <f aca="false">B20-B$67</f>
        <v>442933.92</v>
      </c>
    </row>
    <row r="21" customFormat="false" ht="12.8" hidden="false" customHeight="false" outlineLevel="0" collapsed="false">
      <c r="A21" s="13" t="n">
        <v>44561</v>
      </c>
      <c r="B21" s="0" t="n">
        <v>2247845.53</v>
      </c>
      <c r="C21" s="0" t="n">
        <f aca="false">B21-B$67</f>
        <v>425317.9</v>
      </c>
    </row>
    <row r="22" customFormat="false" ht="12.8" hidden="false" customHeight="false" outlineLevel="0" collapsed="false">
      <c r="A22" s="13" t="n">
        <v>44592</v>
      </c>
      <c r="B22" s="0" t="n">
        <v>2212236.43</v>
      </c>
      <c r="C22" s="0" t="n">
        <f aca="false">B22-B$67</f>
        <v>389708.8</v>
      </c>
    </row>
    <row r="23" customFormat="false" ht="12.8" hidden="false" customHeight="false" outlineLevel="0" collapsed="false">
      <c r="A23" s="13" t="n">
        <v>44620</v>
      </c>
      <c r="B23" s="0" t="n">
        <v>2275442.02</v>
      </c>
      <c r="C23" s="0" t="n">
        <f aca="false">B23-B$67</f>
        <v>452914.39</v>
      </c>
    </row>
    <row r="24" customFormat="false" ht="12.8" hidden="false" customHeight="false" outlineLevel="0" collapsed="false">
      <c r="A24" s="13" t="n">
        <v>44651</v>
      </c>
      <c r="B24" s="0" t="n">
        <v>2148374.22</v>
      </c>
      <c r="C24" s="0" t="n">
        <f aca="false">B24-B$67</f>
        <v>325846.59</v>
      </c>
    </row>
    <row r="25" customFormat="false" ht="12.8" hidden="false" customHeight="false" outlineLevel="0" collapsed="false">
      <c r="A25" s="13" t="n">
        <v>44681</v>
      </c>
      <c r="B25" s="0" t="n">
        <v>2162238.29</v>
      </c>
      <c r="C25" s="0" t="n">
        <f aca="false">B25-B$67</f>
        <v>339710.66</v>
      </c>
    </row>
    <row r="26" customFormat="false" ht="12.8" hidden="false" customHeight="false" outlineLevel="0" collapsed="false">
      <c r="A26" s="13" t="n">
        <v>44712</v>
      </c>
      <c r="B26" s="0" t="n">
        <v>2111936.1</v>
      </c>
      <c r="C26" s="0" t="n">
        <f aca="false">B26-B$67</f>
        <v>289408.47</v>
      </c>
    </row>
    <row r="27" customFormat="false" ht="12.8" hidden="false" customHeight="false" outlineLevel="0" collapsed="false">
      <c r="A27" s="13" t="n">
        <v>44742</v>
      </c>
      <c r="B27" s="0" t="n">
        <v>2279230.35</v>
      </c>
      <c r="C27" s="0" t="n">
        <f aca="false">B27-B$67</f>
        <v>456702.72</v>
      </c>
    </row>
    <row r="28" customFormat="false" ht="12.8" hidden="false" customHeight="false" outlineLevel="0" collapsed="false">
      <c r="A28" s="13" t="n">
        <v>44773</v>
      </c>
      <c r="B28" s="0" t="n">
        <v>2405671.09</v>
      </c>
      <c r="C28" s="0" t="n">
        <f aca="false">B28-B$67</f>
        <v>583143.46</v>
      </c>
    </row>
    <row r="29" customFormat="false" ht="12.8" hidden="false" customHeight="false" outlineLevel="0" collapsed="false">
      <c r="A29" s="13" t="n">
        <v>44804</v>
      </c>
      <c r="B29" s="0" t="n">
        <v>2546779.74</v>
      </c>
      <c r="C29" s="0" t="n">
        <f aca="false">B29-B$67</f>
        <v>724252.11</v>
      </c>
    </row>
    <row r="30" customFormat="false" ht="12.8" hidden="false" customHeight="false" outlineLevel="0" collapsed="false">
      <c r="A30" s="13" t="n">
        <v>44834</v>
      </c>
      <c r="B30" s="0" t="n">
        <v>2618165.74</v>
      </c>
      <c r="C30" s="0" t="n">
        <f aca="false">B30-B$67</f>
        <v>795638.11</v>
      </c>
    </row>
    <row r="31" customFormat="false" ht="12.8" hidden="false" customHeight="false" outlineLevel="0" collapsed="false">
      <c r="A31" s="13" t="n">
        <v>44865</v>
      </c>
      <c r="B31" s="0" t="n">
        <v>2583904.56</v>
      </c>
      <c r="C31" s="0" t="n">
        <f aca="false">B31-B$67</f>
        <v>761376.93</v>
      </c>
    </row>
    <row r="32" customFormat="false" ht="12.8" hidden="false" customHeight="false" outlineLevel="0" collapsed="false">
      <c r="A32" s="13" t="n">
        <v>44895</v>
      </c>
      <c r="B32" s="0" t="n">
        <v>2710607.01</v>
      </c>
      <c r="C32" s="0" t="n">
        <f aca="false">B32-B$67</f>
        <v>888079.38</v>
      </c>
    </row>
    <row r="33" customFormat="false" ht="12.8" hidden="false" customHeight="false" outlineLevel="0" collapsed="false">
      <c r="A33" s="13" t="n">
        <v>44926</v>
      </c>
      <c r="B33" s="0" t="n">
        <v>2677844.76</v>
      </c>
      <c r="C33" s="0" t="n">
        <f aca="false">B33-B$67</f>
        <v>855317.13</v>
      </c>
    </row>
    <row r="34" customFormat="false" ht="12.8" hidden="false" customHeight="false" outlineLevel="0" collapsed="false">
      <c r="A34" s="13" t="n">
        <v>44957</v>
      </c>
      <c r="B34" s="0" t="n">
        <v>2612203.59</v>
      </c>
      <c r="C34" s="0" t="n">
        <f aca="false">B34-B$67</f>
        <v>789675.96</v>
      </c>
    </row>
    <row r="35" customFormat="false" ht="12.8" hidden="false" customHeight="false" outlineLevel="0" collapsed="false">
      <c r="A35" s="13" t="n">
        <v>44985</v>
      </c>
      <c r="B35" s="0" t="n">
        <v>2528173.24</v>
      </c>
      <c r="C35" s="0" t="n">
        <f aca="false">B35-B$67</f>
        <v>705645.61</v>
      </c>
    </row>
    <row r="36" customFormat="false" ht="12.8" hidden="false" customHeight="false" outlineLevel="0" collapsed="false">
      <c r="A36" s="13" t="n">
        <v>45016</v>
      </c>
      <c r="B36" s="0" t="n">
        <v>2467083.49</v>
      </c>
      <c r="C36" s="0" t="n">
        <f aca="false">B36-B$67</f>
        <v>644555.86</v>
      </c>
    </row>
    <row r="37" customFormat="false" ht="12.8" hidden="false" customHeight="false" outlineLevel="0" collapsed="false">
      <c r="A37" s="13" t="n">
        <v>45046</v>
      </c>
      <c r="B37" s="0" t="n">
        <v>2557750.47</v>
      </c>
      <c r="C37" s="0" t="n">
        <f aca="false">B37-B$67</f>
        <v>735222.84</v>
      </c>
    </row>
    <row r="38" customFormat="false" ht="12.8" hidden="false" customHeight="false" outlineLevel="0" collapsed="false">
      <c r="A38" s="13" t="n">
        <v>45077</v>
      </c>
      <c r="B38" s="0" t="n">
        <v>2472494.34</v>
      </c>
      <c r="C38" s="0" t="n">
        <f aca="false">B38-B$67</f>
        <v>649966.71</v>
      </c>
    </row>
    <row r="39" customFormat="false" ht="12.8" hidden="false" customHeight="false" outlineLevel="0" collapsed="false">
      <c r="A39" s="13" t="n">
        <v>45107</v>
      </c>
      <c r="B39" s="0" t="n">
        <v>2615711.48</v>
      </c>
      <c r="C39" s="0" t="n">
        <f aca="false">B39-B$67</f>
        <v>793183.85</v>
      </c>
    </row>
    <row r="40" customFormat="false" ht="12.8" hidden="false" customHeight="false" outlineLevel="0" collapsed="false">
      <c r="A40" s="13" t="n">
        <v>45138</v>
      </c>
      <c r="B40" s="0" t="n">
        <v>2823379.38</v>
      </c>
      <c r="C40" s="0" t="n">
        <f aca="false">B40-B$67</f>
        <v>1000851.75</v>
      </c>
    </row>
    <row r="41" customFormat="false" ht="12.8" hidden="false" customHeight="false" outlineLevel="0" collapsed="false">
      <c r="A41" s="13" t="n">
        <v>45169</v>
      </c>
      <c r="B41" s="0" t="n">
        <v>2886093.39</v>
      </c>
      <c r="C41" s="0" t="n">
        <f aca="false">B41-B$67</f>
        <v>1063565.76</v>
      </c>
    </row>
    <row r="42" customFormat="false" ht="12.8" hidden="false" customHeight="false" outlineLevel="0" collapsed="false">
      <c r="A42" s="13" t="n">
        <v>45199</v>
      </c>
      <c r="B42" s="0" t="n">
        <v>2922934.66</v>
      </c>
      <c r="C42" s="0" t="n">
        <f aca="false">B42-B$67</f>
        <v>1100407.03</v>
      </c>
    </row>
    <row r="43" customFormat="false" ht="12.8" hidden="false" customHeight="false" outlineLevel="0" collapsed="false">
      <c r="A43" s="13" t="n">
        <v>45230</v>
      </c>
      <c r="B43" s="0" t="n">
        <v>2943052.01</v>
      </c>
      <c r="C43" s="0" t="n">
        <f aca="false">B43-B$67</f>
        <v>1120524.38</v>
      </c>
    </row>
    <row r="44" customFormat="false" ht="12.8" hidden="false" customHeight="false" outlineLevel="0" collapsed="false">
      <c r="A44" s="13" t="n">
        <v>45260</v>
      </c>
      <c r="B44" s="0" t="n">
        <v>2917686.54</v>
      </c>
      <c r="C44" s="0" t="n">
        <f aca="false">B44-B$67</f>
        <v>1095158.91</v>
      </c>
    </row>
    <row r="45" customFormat="false" ht="12.8" hidden="false" customHeight="false" outlineLevel="0" collapsed="false">
      <c r="A45" s="13" t="n">
        <v>45291</v>
      </c>
      <c r="B45" s="0" t="n">
        <v>3021740.8</v>
      </c>
      <c r="C45" s="0" t="n">
        <f aca="false">B45-B$67</f>
        <v>1199213.17</v>
      </c>
    </row>
    <row r="46" customFormat="false" ht="12.8" hidden="false" customHeight="false" outlineLevel="0" collapsed="false">
      <c r="A46" s="13" t="n">
        <v>45322</v>
      </c>
      <c r="B46" s="0" t="n">
        <v>3071898.14</v>
      </c>
      <c r="C46" s="0" t="n">
        <f aca="false">B46-B$67</f>
        <v>1249370.51</v>
      </c>
    </row>
    <row r="47" customFormat="false" ht="12.8" hidden="false" customHeight="false" outlineLevel="0" collapsed="false">
      <c r="A47" s="13" t="n">
        <v>45351</v>
      </c>
      <c r="B47" s="0" t="n">
        <v>2982222.42</v>
      </c>
      <c r="C47" s="0" t="n">
        <f aca="false">B47-B$67</f>
        <v>1159694.79</v>
      </c>
    </row>
    <row r="48" customFormat="false" ht="12.8" hidden="false" customHeight="false" outlineLevel="0" collapsed="false">
      <c r="A48" s="13" t="n">
        <v>45382</v>
      </c>
      <c r="B48" s="0" t="n">
        <v>3023921.84</v>
      </c>
      <c r="C48" s="0" t="n">
        <f aca="false">B48-B$67</f>
        <v>1201394.21</v>
      </c>
    </row>
    <row r="49" customFormat="false" ht="12.8" hidden="false" customHeight="false" outlineLevel="0" collapsed="false">
      <c r="A49" s="13" t="n">
        <v>45412</v>
      </c>
      <c r="B49" s="0" t="n">
        <v>3015969.21</v>
      </c>
      <c r="C49" s="0" t="n">
        <f aca="false">B49-B$67</f>
        <v>1193441.58</v>
      </c>
    </row>
    <row r="50" customFormat="false" ht="12.8" hidden="false" customHeight="false" outlineLevel="0" collapsed="false">
      <c r="A50" s="13" t="n">
        <v>45443</v>
      </c>
      <c r="B50" s="0" t="n">
        <v>3088202.3</v>
      </c>
      <c r="C50" s="0" t="n">
        <f aca="false">B50-B$67</f>
        <v>1265674.67</v>
      </c>
    </row>
    <row r="51" customFormat="false" ht="12.8" hidden="false" customHeight="false" outlineLevel="0" collapsed="false">
      <c r="A51" s="13" t="n">
        <v>45473</v>
      </c>
      <c r="B51" s="0" t="n">
        <v>3353777.85</v>
      </c>
      <c r="C51" s="0" t="n">
        <f aca="false">B51-B$67</f>
        <v>1531250.22</v>
      </c>
    </row>
    <row r="52" customFormat="false" ht="12.8" hidden="false" customHeight="false" outlineLevel="0" collapsed="false">
      <c r="A52" s="13" t="n">
        <v>45504</v>
      </c>
      <c r="B52" s="0" t="n">
        <v>3484152.65</v>
      </c>
      <c r="C52" s="0" t="n">
        <f aca="false">B52-B$67</f>
        <v>1661625.02</v>
      </c>
    </row>
    <row r="53" customFormat="false" ht="12.8" hidden="false" customHeight="false" outlineLevel="0" collapsed="false">
      <c r="A53" s="13" t="n">
        <v>45535</v>
      </c>
      <c r="B53" s="0" t="n">
        <v>3518464.93</v>
      </c>
      <c r="C53" s="0" t="n">
        <f aca="false">B53-B$67</f>
        <v>1695937.3</v>
      </c>
    </row>
    <row r="54" customFormat="false" ht="12.8" hidden="false" customHeight="false" outlineLevel="0" collapsed="false">
      <c r="A54" s="13" t="n">
        <v>45565</v>
      </c>
      <c r="B54" s="0" t="n">
        <v>3460513.9</v>
      </c>
      <c r="C54" s="0" t="n">
        <f aca="false">B54-B$67</f>
        <v>1637986.27</v>
      </c>
    </row>
    <row r="55" customFormat="false" ht="12.8" hidden="false" customHeight="false" outlineLevel="0" collapsed="false">
      <c r="A55" s="13" t="n">
        <v>45596</v>
      </c>
      <c r="B55" s="0" t="n">
        <v>3442660.92</v>
      </c>
      <c r="C55" s="0" t="n">
        <f aca="false">B55-B$67</f>
        <v>1620133.29</v>
      </c>
    </row>
    <row r="56" customFormat="false" ht="12.8" hidden="false" customHeight="false" outlineLevel="0" collapsed="false">
      <c r="A56" s="13" t="n">
        <v>45626</v>
      </c>
      <c r="B56" s="0" t="n">
        <v>3404823.48</v>
      </c>
      <c r="C56" s="0" t="n">
        <f aca="false">B56-B$67</f>
        <v>1582295.85</v>
      </c>
    </row>
    <row r="57" customFormat="false" ht="12.8" hidden="false" customHeight="false" outlineLevel="0" collapsed="false">
      <c r="A57" s="13" t="n">
        <v>45657</v>
      </c>
      <c r="B57" s="0" t="n">
        <v>3518150.74</v>
      </c>
      <c r="C57" s="0" t="n">
        <f aca="false">B57-B$67</f>
        <v>1695623.11</v>
      </c>
    </row>
    <row r="58" customFormat="false" ht="12.8" hidden="false" customHeight="false" outlineLevel="0" collapsed="false">
      <c r="A58" s="13" t="n">
        <v>45688</v>
      </c>
      <c r="B58" s="0" t="n">
        <v>3538673.12</v>
      </c>
      <c r="C58" s="0" t="n">
        <f aca="false">B58-B$67</f>
        <v>1716145.49</v>
      </c>
    </row>
    <row r="59" customFormat="false" ht="12.8" hidden="false" customHeight="false" outlineLevel="0" collapsed="false">
      <c r="A59" s="13" t="n">
        <v>45716</v>
      </c>
      <c r="B59" s="0" t="n">
        <v>3398359.34</v>
      </c>
      <c r="C59" s="0" t="n">
        <f aca="false">B59-B$67</f>
        <v>1575831.71</v>
      </c>
    </row>
    <row r="60" customFormat="false" ht="12.8" hidden="false" customHeight="false" outlineLevel="0" collapsed="false">
      <c r="A60" s="13" t="n">
        <v>45747</v>
      </c>
      <c r="B60" s="0" t="n">
        <v>3422817.39</v>
      </c>
      <c r="C60" s="0" t="n">
        <f aca="false">B60-B$67</f>
        <v>1600289.76</v>
      </c>
    </row>
    <row r="61" customFormat="false" ht="12.8" hidden="false" customHeight="false" outlineLevel="0" collapsed="false">
      <c r="A61" s="13" t="n">
        <v>45777</v>
      </c>
      <c r="B61" s="0" t="n">
        <v>3470731.42</v>
      </c>
      <c r="C61" s="0" t="n">
        <f aca="false">B61-B$67</f>
        <v>1648203.79</v>
      </c>
    </row>
    <row r="62" customFormat="false" ht="12.8" hidden="false" customHeight="false" outlineLevel="0" collapsed="false">
      <c r="A62" s="13" t="n">
        <v>45808</v>
      </c>
      <c r="B62" s="0" t="n">
        <v>3439077</v>
      </c>
      <c r="C62" s="0" t="n">
        <f aca="false">B62-B$67</f>
        <v>1616549.37</v>
      </c>
    </row>
    <row r="63" customFormat="false" ht="12.8" hidden="false" customHeight="false" outlineLevel="0" collapsed="false">
      <c r="A63" s="13" t="n">
        <v>45838</v>
      </c>
      <c r="B63" s="0" t="n">
        <v>3588689.81</v>
      </c>
      <c r="C63" s="0" t="n">
        <f aca="false">B63-B$67</f>
        <v>1766162.18</v>
      </c>
    </row>
    <row r="64" customFormat="false" ht="12.8" hidden="false" customHeight="false" outlineLevel="0" collapsed="false">
      <c r="A64" s="13" t="n">
        <v>45869</v>
      </c>
      <c r="B64" s="0" t="n">
        <v>3858725.56</v>
      </c>
      <c r="C64" s="0" t="n">
        <f aca="false">B64-B$67</f>
        <v>2036197.93</v>
      </c>
    </row>
    <row r="65" customFormat="false" ht="12.8" hidden="false" customHeight="false" outlineLevel="0" collapsed="false">
      <c r="A65" s="13" t="n">
        <v>45900</v>
      </c>
      <c r="B65" s="0" t="n">
        <v>4159902.06</v>
      </c>
      <c r="C65" s="0" t="n">
        <f aca="false">B65-B$67</f>
        <v>2337374.43</v>
      </c>
    </row>
    <row r="66" customFormat="false" ht="12.8" hidden="false" customHeight="false" outlineLevel="0" collapsed="false">
      <c r="A66" s="13" t="n">
        <v>45930</v>
      </c>
      <c r="B66" s="0" t="n">
        <v>4138732.28</v>
      </c>
      <c r="C66" s="0" t="n">
        <f aca="false">B66-B$67</f>
        <v>2316204.65</v>
      </c>
    </row>
    <row r="67" customFormat="false" ht="12.8" hidden="false" customHeight="false" outlineLevel="0" collapsed="false">
      <c r="B67" s="14" t="n">
        <f aca="false">MIN(B2:B66)</f>
        <v>1822527.63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2025-10-18T08:47:04Z</dcterms:created>
  <dc:creator/>
  <dc:description/>
  <dc:language>en-US</dc:language>
  <cp:lastModifiedBy/>
  <dcterms:modified xsi:type="dcterms:W3CDTF">2025-10-18T12:27:18Z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