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4" i="1" l="1"/>
  <c r="I46" i="1"/>
  <c r="I1" i="1"/>
  <c r="I3" i="1" s="1"/>
  <c r="H8" i="1"/>
  <c r="H16" i="1"/>
  <c r="H12" i="1"/>
  <c r="H20" i="1"/>
  <c r="H28" i="1"/>
  <c r="I38" i="1"/>
  <c r="H10" i="1"/>
  <c r="H14" i="1"/>
  <c r="H18" i="1"/>
  <c r="H22" i="1"/>
  <c r="H26" i="1"/>
  <c r="H30" i="1"/>
  <c r="I34" i="1"/>
  <c r="I42" i="1"/>
  <c r="I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2" i="1"/>
  <c r="I36" i="1"/>
  <c r="I40" i="1"/>
  <c r="I4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K77" i="1"/>
  <c r="I33" i="1"/>
  <c r="I35" i="1"/>
  <c r="I37" i="1"/>
  <c r="I39" i="1"/>
  <c r="I41" i="1"/>
  <c r="I43" i="1"/>
  <c r="I45" i="1"/>
  <c r="I47" i="1"/>
  <c r="Q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F3" i="1" l="1"/>
  <c r="P2" i="1"/>
  <c r="P1" i="1"/>
</calcChain>
</file>

<file path=xl/sharedStrings.xml><?xml version="1.0" encoding="utf-8"?>
<sst xmlns="http://schemas.openxmlformats.org/spreadsheetml/2006/main" count="150" uniqueCount="98">
  <si>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</si>
  <si>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</si>
  <si>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</si>
  <si>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</si>
  <si>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</si>
  <si>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</si>
  <si>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</si>
  <si>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</si>
  <si>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</si>
  <si>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</si>
  <si>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</si>
  <si>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</si>
  <si>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</si>
  <si>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</si>
  <si>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</si>
  <si>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</si>
  <si>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</si>
  <si>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</si>
  <si>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</si>
  <si>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</si>
  <si>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</si>
  <si>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</si>
  <si>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</si>
  <si>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</si>
  <si>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</si>
  <si>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</si>
  <si>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</si>
  <si>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</si>
  <si>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</si>
  <si>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</si>
  <si>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</si>
  <si>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</si>
  <si>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</si>
  <si>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</si>
  <si>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</si>
  <si>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</si>
  <si>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</si>
  <si>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</si>
  <si>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</si>
  <si>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</si>
  <si>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</si>
  <si>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</si>
  <si>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</si>
  <si>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</si>
  <si>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</si>
  <si>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</si>
  <si>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</si>
  <si>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</si>
  <si>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</si>
  <si>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</si>
  <si>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</si>
  <si>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</si>
  <si>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</si>
  <si>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</si>
  <si>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</si>
  <si>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</si>
  <si>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</si>
  <si>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</si>
  <si>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</si>
  <si>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</si>
  <si>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</si>
  <si>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</si>
  <si>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</si>
  <si>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</si>
  <si>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</si>
  <si>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</si>
  <si>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</si>
  <si>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</si>
  <si>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</si>
  <si>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</si>
  <si>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</si>
  <si>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</si>
  <si>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</si>
  <si>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</si>
  <si>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</si>
  <si>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</si>
  <si>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</si>
  <si>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</si>
  <si>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</si>
  <si>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</si>
  <si>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</si>
  <si>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</si>
  <si>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</si>
  <si>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</si>
  <si>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</si>
  <si>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</si>
  <si>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</si>
  <si>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</si>
  <si>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</si>
  <si>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</si>
  <si>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Enriquez </t>
  </si>
  <si>
    <t xml:space="preserve">Churri </t>
  </si>
  <si>
    <t xml:space="preserve">Medina </t>
  </si>
  <si>
    <t>Osorio</t>
  </si>
  <si>
    <t xml:space="preserve">Romero </t>
  </si>
  <si>
    <t>Munich</t>
  </si>
  <si>
    <t>Richard</t>
  </si>
  <si>
    <t xml:space="preserve">Richard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</si>
</sst>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1" sqref="E21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4" width="11.42578125" style="118" customWidth="1"/>
    <col min="65" max="16384" width="11.42578125" style="118"/>
  </cols>
  <sheetData>
    <row r="1" spans="1:34" x14ac:dyDescent="0.25">
      <c r="A1" s="31"/>
      <c r="E1" s="50" t="s">
        <v>0</v>
      </c>
      <c r="F1" s="51">
        <f>SUM(I6:I75)</f>
        <v>9570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24570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15000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21270</v>
      </c>
      <c r="Q2" s="39">
        <f ca="1">(TEXT(S2,"####-##-##"))*1</f>
        <v>44938</v>
      </c>
      <c r="R2" s="40">
        <f ca="1">(TEXT(S2,"####-##-##"))*1</f>
        <v>44938</v>
      </c>
      <c r="S2" s="17" t="str">
        <f ca="1">MID(CELL("filename"),FIND("[",CELL("filename"))+1,8)</f>
        <v>20230112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21270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32</v>
      </c>
      <c r="F6" s="131">
        <f>IFERROR(VLOOKUP(E6,Productos[],2,FALSE),"0")-D6*IFERROR(VLOOKUP(E6,Productos[],3,FALSE),"0")</f>
        <v>450</v>
      </c>
      <c r="G6" s="132">
        <v>2</v>
      </c>
      <c r="H6" s="133">
        <f t="shared" ref="H6:H37" si="0">F6*G6</f>
        <v>900</v>
      </c>
      <c r="I6" s="134">
        <f t="shared" ref="I6:I37" si="1">B6*C6*F6*G6</f>
        <v>900</v>
      </c>
      <c r="J6" s="135"/>
      <c r="K6" s="59"/>
      <c r="M6" s="29">
        <v>0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/>
      <c r="C7" s="20">
        <v>1</v>
      </c>
      <c r="D7" s="124">
        <v>0</v>
      </c>
      <c r="E7" s="84" t="s">
        <v>32</v>
      </c>
      <c r="F7" s="62">
        <f>IFERROR(VLOOKUP(E7,Productos[],2,FALSE),"0")-D7*IFERROR(VLOOKUP(E7,Productos[],3,FALSE),"0")</f>
        <v>450</v>
      </c>
      <c r="G7" s="13">
        <v>6</v>
      </c>
      <c r="H7" s="133">
        <f t="shared" si="0"/>
        <v>2700</v>
      </c>
      <c r="I7" s="134">
        <f t="shared" si="1"/>
        <v>0</v>
      </c>
      <c r="J7" s="61" t="s">
        <v>96</v>
      </c>
      <c r="K7" s="60">
        <f t="shared" ref="K7:K38" si="2">IF(C6=0,F6*G6,0)</f>
        <v>0</v>
      </c>
      <c r="M7" s="29">
        <v>0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32</v>
      </c>
      <c r="F8" s="62">
        <f>IFERROR(VLOOKUP(E8,Productos[],2,FALSE),"0")-D8*IFERROR(VLOOKUP(E8,Productos[],3,FALSE),"0")</f>
        <v>450</v>
      </c>
      <c r="G8" s="99">
        <v>2</v>
      </c>
      <c r="H8" s="133">
        <f t="shared" si="0"/>
        <v>900</v>
      </c>
      <c r="I8" s="134">
        <f t="shared" si="1"/>
        <v>900</v>
      </c>
      <c r="J8" s="61"/>
      <c r="K8" s="101">
        <f t="shared" si="2"/>
        <v>0</v>
      </c>
      <c r="M8" s="103">
        <v>0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32</v>
      </c>
      <c r="F9" s="62">
        <f>IFERROR(VLOOKUP(E9,Productos[],2,FALSE),"0")-D9*IFERROR(VLOOKUP(E9,Productos[],3,FALSE),"0")</f>
        <v>450</v>
      </c>
      <c r="G9" s="13">
        <v>2</v>
      </c>
      <c r="H9" s="133">
        <f t="shared" si="0"/>
        <v>900</v>
      </c>
      <c r="I9" s="134">
        <f t="shared" si="1"/>
        <v>900</v>
      </c>
      <c r="J9" s="61"/>
      <c r="K9" s="60">
        <f t="shared" si="2"/>
        <v>0</v>
      </c>
      <c r="M9" s="29">
        <v>0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34</v>
      </c>
      <c r="F10" s="62">
        <f>IFERROR(VLOOKUP(E10,Productos[],2,FALSE),"0")-D10*IFERROR(VLOOKUP(E10,Productos[],3,FALSE),"0")</f>
        <v>350</v>
      </c>
      <c r="G10" s="13">
        <v>1</v>
      </c>
      <c r="H10" s="133">
        <f t="shared" si="0"/>
        <v>350</v>
      </c>
      <c r="I10" s="134">
        <f t="shared" si="1"/>
        <v>350</v>
      </c>
      <c r="J10" s="61"/>
      <c r="K10" s="60">
        <f t="shared" si="2"/>
        <v>0</v>
      </c>
      <c r="M10" s="29">
        <v>0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32</v>
      </c>
      <c r="F11" s="62">
        <f>IFERROR(VLOOKUP(E11,Productos[],2,FALSE),"0")-D11*IFERROR(VLOOKUP(E11,Productos[],3,FALSE),"0")</f>
        <v>450</v>
      </c>
      <c r="G11" s="13">
        <v>2</v>
      </c>
      <c r="H11" s="133">
        <f t="shared" si="0"/>
        <v>900</v>
      </c>
      <c r="I11" s="134">
        <f t="shared" si="1"/>
        <v>900</v>
      </c>
      <c r="J11" s="61"/>
      <c r="K11" s="60">
        <f t="shared" si="2"/>
        <v>0</v>
      </c>
      <c r="M11" s="29">
        <v>0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31</v>
      </c>
      <c r="F12" s="62">
        <f>IFERROR(VLOOKUP(E12,Productos[],2,FALSE),"0")-D12*IFERROR(VLOOKUP(E12,Productos[],3,FALSE),"0")</f>
        <v>450</v>
      </c>
      <c r="G12" s="13">
        <v>1</v>
      </c>
      <c r="H12" s="133">
        <f t="shared" si="0"/>
        <v>450</v>
      </c>
      <c r="I12" s="134">
        <f t="shared" si="1"/>
        <v>450</v>
      </c>
      <c r="J12" s="61"/>
      <c r="K12" s="60">
        <f t="shared" si="2"/>
        <v>0</v>
      </c>
      <c r="M12" s="29">
        <v>0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32</v>
      </c>
      <c r="F13" s="62">
        <f>IFERROR(VLOOKUP(E13,Productos[],2,FALSE),"0")-D13*IFERROR(VLOOKUP(E13,Productos[],3,FALSE),"0")</f>
        <v>450</v>
      </c>
      <c r="G13" s="13">
        <v>2</v>
      </c>
      <c r="H13" s="133">
        <f t="shared" si="0"/>
        <v>900</v>
      </c>
      <c r="I13" s="134">
        <f t="shared" si="1"/>
        <v>900</v>
      </c>
      <c r="J13" s="61"/>
      <c r="K13" s="60">
        <f t="shared" si="2"/>
        <v>0</v>
      </c>
      <c r="M13" s="29">
        <v>0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31</v>
      </c>
      <c r="F14" s="62">
        <f>IFERROR(VLOOKUP(E14,Productos[],2,FALSE),"0")-D14*IFERROR(VLOOKUP(E14,Productos[],3,FALSE),"0")</f>
        <v>450</v>
      </c>
      <c r="G14" s="13">
        <v>2</v>
      </c>
      <c r="H14" s="133">
        <f t="shared" si="0"/>
        <v>900</v>
      </c>
      <c r="I14" s="134">
        <f t="shared" si="1"/>
        <v>900</v>
      </c>
      <c r="J14" s="61"/>
      <c r="K14" s="60">
        <f t="shared" si="2"/>
        <v>0</v>
      </c>
      <c r="M14" s="29">
        <v>19</v>
      </c>
      <c r="N14" s="12">
        <v>0</v>
      </c>
      <c r="O14" s="65" t="s">
        <v>90</v>
      </c>
      <c r="P14" s="65" t="s">
        <v>95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31</v>
      </c>
      <c r="F15" s="62">
        <f>IFERROR(VLOOKUP(E15,Productos[],2,FALSE),"0")-D15*IFERROR(VLOOKUP(E15,Productos[],3,FALSE),"0")</f>
        <v>450</v>
      </c>
      <c r="G15" s="99">
        <v>2</v>
      </c>
      <c r="H15" s="133">
        <f t="shared" si="0"/>
        <v>900</v>
      </c>
      <c r="I15" s="134">
        <f t="shared" si="1"/>
        <v>900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91</v>
      </c>
      <c r="P15" s="104" t="s">
        <v>95</v>
      </c>
      <c r="Q15" s="100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35</v>
      </c>
      <c r="F16" s="62">
        <f>IFERROR(VLOOKUP(E16,Productos[],2,FALSE),"0")-D16*IFERROR(VLOOKUP(E16,Productos[],3,FALSE),"0")</f>
        <v>200</v>
      </c>
      <c r="G16" s="13">
        <v>2</v>
      </c>
      <c r="H16" s="133">
        <f t="shared" si="0"/>
        <v>400</v>
      </c>
      <c r="I16" s="134">
        <f t="shared" si="1"/>
        <v>400</v>
      </c>
      <c r="J16" s="61"/>
      <c r="K16" s="60">
        <f t="shared" si="2"/>
        <v>0</v>
      </c>
      <c r="M16" s="29">
        <v>21</v>
      </c>
      <c r="N16" s="12">
        <v>0</v>
      </c>
      <c r="O16" s="65" t="s">
        <v>92</v>
      </c>
      <c r="P16" s="65"/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42</v>
      </c>
      <c r="F17" s="62">
        <f>IFERROR(VLOOKUP(E17,Productos[],2,FALSE),"0")-D17*IFERROR(VLOOKUP(E17,Productos[],3,FALSE),"0")</f>
        <v>320</v>
      </c>
      <c r="G17" s="13">
        <v>1</v>
      </c>
      <c r="H17" s="133">
        <f t="shared" si="0"/>
        <v>320</v>
      </c>
      <c r="I17" s="134">
        <f t="shared" si="1"/>
        <v>320</v>
      </c>
      <c r="J17" s="61"/>
      <c r="K17" s="60">
        <f t="shared" si="2"/>
        <v>0</v>
      </c>
      <c r="M17" s="29">
        <v>22</v>
      </c>
      <c r="N17" s="12">
        <v>0</v>
      </c>
      <c r="O17" s="65" t="s">
        <v>93</v>
      </c>
      <c r="P17" s="65"/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54</v>
      </c>
      <c r="F18" s="62">
        <f>IFERROR(VLOOKUP(E18,Productos[],2,FALSE),"0")-D18*IFERROR(VLOOKUP(E18,Productos[],3,FALSE),"0")</f>
        <v>500</v>
      </c>
      <c r="G18" s="13">
        <v>1</v>
      </c>
      <c r="H18" s="133">
        <f t="shared" si="0"/>
        <v>500</v>
      </c>
      <c r="I18" s="134">
        <f t="shared" si="1"/>
        <v>500</v>
      </c>
      <c r="J18" s="61"/>
      <c r="K18" s="60">
        <f t="shared" si="2"/>
        <v>0</v>
      </c>
      <c r="M18" s="29">
        <v>23</v>
      </c>
      <c r="N18" s="12">
        <v>0</v>
      </c>
      <c r="O18" s="65" t="s">
        <v>94</v>
      </c>
      <c r="P18" s="65"/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31</v>
      </c>
      <c r="F19" s="62">
        <f>IFERROR(VLOOKUP(E19,Productos[],2,FALSE),"0")-D19*IFERROR(VLOOKUP(E19,Productos[],3,FALSE),"0")</f>
        <v>450</v>
      </c>
      <c r="G19" s="13">
        <v>2</v>
      </c>
      <c r="H19" s="133">
        <f t="shared" si="0"/>
        <v>900</v>
      </c>
      <c r="I19" s="134">
        <f t="shared" si="1"/>
        <v>900</v>
      </c>
      <c r="J19" s="61"/>
      <c r="K19" s="60">
        <f t="shared" si="2"/>
        <v>0</v>
      </c>
      <c r="M19" s="30">
        <v>24</v>
      </c>
      <c r="N19" s="12">
        <v>0</v>
      </c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34</v>
      </c>
      <c r="F20" s="62">
        <f>IFERROR(VLOOKUP(E20,Productos[],2,FALSE),"0")-D20*IFERROR(VLOOKUP(E20,Productos[],3,FALSE),"0")</f>
        <v>350</v>
      </c>
      <c r="G20" s="13">
        <v>1</v>
      </c>
      <c r="H20" s="133">
        <f t="shared" si="0"/>
        <v>350</v>
      </c>
      <c r="I20" s="134">
        <f t="shared" si="1"/>
        <v>350</v>
      </c>
      <c r="J20" s="61"/>
      <c r="K20" s="60">
        <f t="shared" si="2"/>
        <v>0</v>
      </c>
      <c r="M20" s="32"/>
      <c r="N20" s="27"/>
      <c r="O20" s="32"/>
      <c r="Q20" s="36">
        <f>SUM(Q5:Q19)</f>
        <v>15000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/>
      <c r="F21" s="62">
        <f>IFERROR(VLOOKUP(E21,Productos[],2,FALSE),"0")-D21*IFERROR(VLOOKUP(E21,Productos[],3,FALSE),"0")</f>
        <v>0</v>
      </c>
      <c r="G21" s="13">
        <v>1</v>
      </c>
      <c r="H21" s="133">
        <f t="shared" si="0"/>
        <v>0</v>
      </c>
      <c r="I21" s="134">
        <f t="shared" si="1"/>
        <v>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2"/>
        <v>0</v>
      </c>
      <c r="L23" s="32"/>
      <c r="M23" s="32"/>
      <c r="N23" s="32"/>
      <c r="O23" s="65" t="s">
        <v>97</v>
      </c>
      <c r="P23" s="91">
        <v>3300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3300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101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0" width="11.42578125" style="70" customWidth="1"/>
    <col min="41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59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7</v>
      </c>
      <c r="H2" s="82">
        <f>Productos[[#This Row],[Stock Inicial]]+(Productos[[#This Row],[Entradas]]-Productos[[#This Row],[Salidas]])</f>
        <v>52</v>
      </c>
    </row>
    <row r="3" spans="2:10" x14ac:dyDescent="0.25">
      <c r="B3" s="72" t="s">
        <v>32</v>
      </c>
      <c r="C3" s="73">
        <v>450</v>
      </c>
      <c r="D3" s="73">
        <v>0</v>
      </c>
      <c r="E3" s="80">
        <v>28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16</v>
      </c>
      <c r="H3" s="82">
        <f>Productos[[#This Row],[Stock Inicial]]+(Productos[[#This Row],[Entradas]]-Productos[[#This Row],[Salidas]])</f>
        <v>12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37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37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90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2</v>
      </c>
      <c r="H5" s="82">
        <f>Productos[[#This Row],[Stock Inicial]]+(Productos[[#This Row],[Entradas]]-Productos[[#This Row],[Salidas]])</f>
        <v>88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11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2</v>
      </c>
      <c r="H6" s="82">
        <f>Productos[[#This Row],[Stock Inicial]]+(Productos[[#This Row],[Entradas]]-Productos[[#This Row],[Salidas]])</f>
        <v>9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15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15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7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7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18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18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28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0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1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18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1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4" width="11.42578125" style="70" customWidth="1"/>
    <col min="35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2023-01-13T03:51:45Z</dcterms:modified>
</cp:coreProperties>
</file>