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5" i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I1" i="1" l="1"/>
  <c r="I3" i="1" s="1"/>
  <c r="I19" i="1"/>
  <c r="I44" i="1"/>
  <c r="I60" i="1"/>
  <c r="I11" i="1"/>
  <c r="I27" i="1"/>
  <c r="H34" i="1"/>
  <c r="I52" i="1"/>
  <c r="H38" i="1"/>
  <c r="I7" i="1"/>
  <c r="I15" i="1"/>
  <c r="I23" i="1"/>
  <c r="I31" i="1"/>
  <c r="H32" i="1"/>
  <c r="H36" i="1"/>
  <c r="I48" i="1"/>
  <c r="I56" i="1"/>
  <c r="H2" i="2"/>
  <c r="H3" i="2"/>
  <c r="H4" i="2"/>
  <c r="H5" i="2"/>
  <c r="H6" i="2"/>
  <c r="H7" i="2"/>
  <c r="H8" i="2"/>
  <c r="H9" i="2"/>
  <c r="H10" i="2"/>
  <c r="H11" i="2"/>
  <c r="H12" i="2"/>
  <c r="K77" i="1"/>
  <c r="I9" i="1"/>
  <c r="I13" i="1"/>
  <c r="I17" i="1"/>
  <c r="I21" i="1"/>
  <c r="I25" i="1"/>
  <c r="I29" i="1"/>
  <c r="H33" i="1"/>
  <c r="H35" i="1"/>
  <c r="H37" i="1"/>
  <c r="H39" i="1"/>
  <c r="I42" i="1"/>
  <c r="I46" i="1"/>
  <c r="I50" i="1"/>
  <c r="I54" i="1"/>
  <c r="I58" i="1"/>
  <c r="H6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8" i="1"/>
  <c r="I10" i="1"/>
  <c r="I12" i="1"/>
  <c r="I14" i="1"/>
  <c r="I16" i="1"/>
  <c r="I18" i="1"/>
  <c r="I20" i="1"/>
  <c r="I22" i="1"/>
  <c r="I24" i="1"/>
  <c r="I26" i="1"/>
  <c r="I28" i="1"/>
  <c r="I30" i="1"/>
  <c r="I41" i="1"/>
  <c r="I43" i="1"/>
  <c r="I45" i="1"/>
  <c r="I47" i="1"/>
  <c r="I49" i="1"/>
  <c r="I51" i="1"/>
  <c r="I53" i="1"/>
  <c r="I55" i="1"/>
  <c r="I57" i="1"/>
  <c r="I59" i="1"/>
  <c r="Q2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<sst xmlns="http://schemas.openxmlformats.org/spreadsheetml/2006/main" count="179" uniqueCount="99">
  <si>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</si>
  <si>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</si>
  <si>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</si>
  <si>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</si>
  <si>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</si>
  <si>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</si>
  <si>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</si>
  <si>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</si>
  <si>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</si>
  <si>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</si>
  <si>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</si>
  <si>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</si>
  <si>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</si>
  <si>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</si>
  <si>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</si>
  <si>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</si>
  <si>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</si>
  <si>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</si>
  <si>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</si>
  <si>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</si>
  <si>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</si>
  <si>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</si>
  <si>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</si>
  <si>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</si>
  <si>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</si>
  <si>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</si>
  <si>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</si>
  <si>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</si>
  <si>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</si>
  <si>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</si>
  <si>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</si>
  <si>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</si>
  <si>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</si>
  <si>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</si>
  <si>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</si>
  <si>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</si>
  <si>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</si>
  <si>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</si>
  <si>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</si>
  <si>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</si>
  <si>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</si>
  <si>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</si>
  <si>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</si>
  <si>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</si>
  <si>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</si>
  <si>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</si>
  <si>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</si>
  <si>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</si>
  <si>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</si>
  <si>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</si>
  <si>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</si>
  <si>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</si>
  <si>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</si>
  <si>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</si>
  <si>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</si>
  <si>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</si>
  <si>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</si>
  <si>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</si>
  <si>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</si>
  <si>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</si>
  <si>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</si>
  <si>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</si>
  <si>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</si>
  <si>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</si>
  <si>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</si>
  <si>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</si>
  <si>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</si>
  <si>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</si>
  <si>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</si>
  <si>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</si>
  <si>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</si>
  <si>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</si>
  <si>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</si>
  <si>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</si>
  <si>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</si>
  <si>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</si>
  <si>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</si>
  <si>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</si>
  <si>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</si>
  <si>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</si>
  <si>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</si>
  <si>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</si>
  <si>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</si>
  <si>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</si>
  <si>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</si>
  <si>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</si>
  <si>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</si>
  <si>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</si>
  <si>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</si>
  <si>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</si>
  <si>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</si>
  <si>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Chino</t>
  </si>
  <si>
    <t>mun</t>
  </si>
  <si>
    <t>Tuki</t>
  </si>
  <si>
    <t>Juanpi Bello</t>
  </si>
  <si>
    <t>richard</t>
  </si>
  <si>
    <t>Tomas Alarcon</t>
  </si>
  <si>
    <t>Augusto Barrios</t>
  </si>
  <si>
    <t>Marcos 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</si>
</sst>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7" zoomScaleNormal="100" workbookViewId="0">
      <selection activeCell="K20" sqref="K20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72" width="11.42578125" style="118" customWidth="1"/>
    <col min="73" max="16384" width="11.42578125" style="118"/>
  </cols>
  <sheetData>
    <row r="1" spans="1:34" x14ac:dyDescent="0.25">
      <c r="A1" s="31"/>
      <c r="E1" s="50" t="s">
        <v>0</v>
      </c>
      <c r="F1" s="51">
        <f>SUM(I6:I75)</f>
        <v>8350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23350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15000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22350</v>
      </c>
      <c r="Q2" s="39">
        <f ca="1">(TEXT(S2,"####-##-##"))*1</f>
        <v>44947</v>
      </c>
      <c r="R2" s="40">
        <f ca="1">(TEXT(S2,"####-##-##"))*1</f>
        <v>44947</v>
      </c>
      <c r="S2" s="17" t="str">
        <f ca="1">MID(CELL("filename"),FIND("[",CELL("filename"))+1,8)</f>
        <v>20230121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22350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10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0</v>
      </c>
      <c r="C6" s="128">
        <v>1</v>
      </c>
      <c r="D6" s="129">
        <v>0</v>
      </c>
      <c r="E6" s="130" t="s">
        <v>33</v>
      </c>
      <c r="F6" s="131">
        <f>IFERROR(VLOOKUP(E6,Productos[],2,FALSE),"0")-D6*IFERROR(VLOOKUP(E6,Productos[],3,FALSE),"0")</f>
        <v>450</v>
      </c>
      <c r="G6" s="132">
        <v>1</v>
      </c>
      <c r="H6" s="133">
        <f t="shared" ref="H6:H39" si="0">F6*G6</f>
        <v>450</v>
      </c>
      <c r="I6" s="134">
        <f t="shared" ref="I6:I37" si="1">B6*C6*F6*G6</f>
        <v>0</v>
      </c>
      <c r="J6" s="135" t="s">
        <v>95</v>
      </c>
      <c r="K6" s="59"/>
      <c r="M6" s="29">
        <v>11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34</v>
      </c>
      <c r="F7" s="62">
        <f>IFERROR(VLOOKUP(E7,Productos[],2,FALSE),"0")-D7*IFERROR(VLOOKUP(E7,Productos[],3,FALSE),"0")</f>
        <v>450</v>
      </c>
      <c r="G7" s="13">
        <v>1</v>
      </c>
      <c r="H7" s="133">
        <f t="shared" si="0"/>
        <v>450</v>
      </c>
      <c r="I7" s="134">
        <f t="shared" si="1"/>
        <v>450</v>
      </c>
      <c r="J7" s="61"/>
      <c r="K7" s="60">
        <f t="shared" ref="K7:K38" si="2">IF(C6=0,F6*G6,0)</f>
        <v>0</v>
      </c>
      <c r="M7" s="29">
        <v>12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40</v>
      </c>
      <c r="F8" s="62">
        <f>IFERROR(VLOOKUP(E8,Productos[],2,FALSE),"0")-D8*IFERROR(VLOOKUP(E8,Productos[],3,FALSE),"0")</f>
        <v>200</v>
      </c>
      <c r="G8" s="99">
        <v>1</v>
      </c>
      <c r="H8" s="133">
        <f t="shared" si="0"/>
        <v>200</v>
      </c>
      <c r="I8" s="134">
        <f t="shared" si="1"/>
        <v>200</v>
      </c>
      <c r="J8" s="61"/>
      <c r="K8" s="101">
        <f t="shared" si="2"/>
        <v>0</v>
      </c>
      <c r="M8" s="29">
        <v>13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41</v>
      </c>
      <c r="F9" s="62">
        <f>IFERROR(VLOOKUP(E9,Productos[],2,FALSE),"0")-D9*IFERROR(VLOOKUP(E9,Productos[],3,FALSE),"0")</f>
        <v>200</v>
      </c>
      <c r="G9" s="13">
        <v>1</v>
      </c>
      <c r="H9" s="133">
        <f t="shared" si="0"/>
        <v>200</v>
      </c>
      <c r="I9" s="134">
        <f t="shared" si="1"/>
        <v>200</v>
      </c>
      <c r="J9" s="61"/>
      <c r="K9" s="60">
        <f t="shared" si="2"/>
        <v>0</v>
      </c>
      <c r="M9" s="29">
        <v>14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34</v>
      </c>
      <c r="F10" s="62">
        <f>IFERROR(VLOOKUP(E10,Productos[],2,FALSE),"0")-D10*IFERROR(VLOOKUP(E10,Productos[],3,FALSE),"0")</f>
        <v>450</v>
      </c>
      <c r="G10" s="13">
        <v>1</v>
      </c>
      <c r="H10" s="133">
        <f t="shared" si="0"/>
        <v>450</v>
      </c>
      <c r="I10" s="134">
        <f t="shared" si="1"/>
        <v>450</v>
      </c>
      <c r="J10" s="61"/>
      <c r="K10" s="60">
        <f t="shared" si="2"/>
        <v>0</v>
      </c>
      <c r="M10" s="29">
        <v>15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35</v>
      </c>
      <c r="F11" s="62">
        <f>IFERROR(VLOOKUP(E11,Productos[],2,FALSE),"0")-D11*IFERROR(VLOOKUP(E11,Productos[],3,FALSE),"0")</f>
        <v>350</v>
      </c>
      <c r="G11" s="13">
        <v>2</v>
      </c>
      <c r="H11" s="133">
        <f t="shared" si="0"/>
        <v>700</v>
      </c>
      <c r="I11" s="134">
        <f t="shared" si="1"/>
        <v>700</v>
      </c>
      <c r="J11" s="61"/>
      <c r="K11" s="60">
        <f t="shared" si="2"/>
        <v>0</v>
      </c>
      <c r="M11" s="29">
        <v>16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34</v>
      </c>
      <c r="F12" s="62">
        <f>IFERROR(VLOOKUP(E12,Productos[],2,FALSE),"0")-D12*IFERROR(VLOOKUP(E12,Productos[],3,FALSE),"0")</f>
        <v>450</v>
      </c>
      <c r="G12" s="13">
        <v>2</v>
      </c>
      <c r="H12" s="133">
        <f t="shared" si="0"/>
        <v>900</v>
      </c>
      <c r="I12" s="134">
        <f t="shared" si="1"/>
        <v>900</v>
      </c>
      <c r="J12" s="61"/>
      <c r="K12" s="60">
        <f t="shared" si="2"/>
        <v>0</v>
      </c>
      <c r="M12" s="29">
        <v>17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35</v>
      </c>
      <c r="F13" s="62">
        <f>IFERROR(VLOOKUP(E13,Productos[],2,FALSE),"0")-D13*IFERROR(VLOOKUP(E13,Productos[],3,FALSE),"0")</f>
        <v>350</v>
      </c>
      <c r="G13" s="13">
        <v>1</v>
      </c>
      <c r="H13" s="133">
        <f t="shared" si="0"/>
        <v>350</v>
      </c>
      <c r="I13" s="134">
        <f t="shared" si="1"/>
        <v>350</v>
      </c>
      <c r="J13" s="61"/>
      <c r="K13" s="60">
        <f t="shared" si="2"/>
        <v>0</v>
      </c>
      <c r="M13" s="29">
        <v>18</v>
      </c>
      <c r="N13" s="12">
        <v>0</v>
      </c>
      <c r="O13" s="65"/>
      <c r="P13" s="65"/>
      <c r="Q13" s="61"/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33</v>
      </c>
      <c r="F14" s="62">
        <f>IFERROR(VLOOKUP(E14,Productos[],2,FALSE),"0")-D14*IFERROR(VLOOKUP(E14,Productos[],3,FALSE),"0")</f>
        <v>450</v>
      </c>
      <c r="G14" s="13">
        <v>1</v>
      </c>
      <c r="H14" s="133">
        <f t="shared" si="0"/>
        <v>450</v>
      </c>
      <c r="I14" s="134">
        <f t="shared" si="1"/>
        <v>450</v>
      </c>
      <c r="J14" s="61"/>
      <c r="K14" s="60">
        <f t="shared" si="2"/>
        <v>0</v>
      </c>
      <c r="M14" s="29">
        <v>19</v>
      </c>
      <c r="N14" s="12">
        <v>0</v>
      </c>
      <c r="O14" s="65" t="s">
        <v>91</v>
      </c>
      <c r="P14" s="65" t="s">
        <v>92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34</v>
      </c>
      <c r="F15" s="62">
        <f>IFERROR(VLOOKUP(E15,Productos[],2,FALSE),"0")-D15*IFERROR(VLOOKUP(E15,Productos[],3,FALSE),"0")</f>
        <v>450</v>
      </c>
      <c r="G15" s="99">
        <v>1</v>
      </c>
      <c r="H15" s="133">
        <f t="shared" si="0"/>
        <v>450</v>
      </c>
      <c r="I15" s="134">
        <f t="shared" si="1"/>
        <v>450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93</v>
      </c>
      <c r="P15" s="65" t="s">
        <v>92</v>
      </c>
      <c r="Q15" s="61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32</v>
      </c>
      <c r="F16" s="62">
        <f>IFERROR(VLOOKUP(E16,Productos[],2,FALSE),"0")-D16*IFERROR(VLOOKUP(E16,Productos[],3,FALSE),"0")</f>
        <v>450</v>
      </c>
      <c r="G16" s="13">
        <v>3</v>
      </c>
      <c r="H16" s="133">
        <f t="shared" si="0"/>
        <v>1350</v>
      </c>
      <c r="I16" s="134">
        <f t="shared" si="1"/>
        <v>1350</v>
      </c>
      <c r="J16" s="61"/>
      <c r="K16" s="60">
        <f t="shared" si="2"/>
        <v>0</v>
      </c>
      <c r="M16" s="29">
        <v>21</v>
      </c>
      <c r="N16" s="12">
        <v>0</v>
      </c>
      <c r="O16" s="65" t="s">
        <v>94</v>
      </c>
      <c r="P16" s="65" t="s">
        <v>92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35</v>
      </c>
      <c r="F17" s="62">
        <f>IFERROR(VLOOKUP(E17,Productos[],2,FALSE),"0")-D17*IFERROR(VLOOKUP(E17,Productos[],3,FALSE),"0")</f>
        <v>350</v>
      </c>
      <c r="G17" s="13">
        <v>2</v>
      </c>
      <c r="H17" s="133">
        <f t="shared" si="0"/>
        <v>700</v>
      </c>
      <c r="I17" s="134">
        <f t="shared" si="1"/>
        <v>700</v>
      </c>
      <c r="J17" s="61"/>
      <c r="K17" s="60">
        <f t="shared" si="2"/>
        <v>0</v>
      </c>
      <c r="M17" s="29">
        <v>22</v>
      </c>
      <c r="N17" s="12">
        <v>0</v>
      </c>
      <c r="O17" s="65" t="s">
        <v>96</v>
      </c>
      <c r="P17" s="65" t="s">
        <v>92</v>
      </c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32</v>
      </c>
      <c r="F18" s="62">
        <f>IFERROR(VLOOKUP(E18,Productos[],2,FALSE),"0")-D18*IFERROR(VLOOKUP(E18,Productos[],3,FALSE),"0")</f>
        <v>450</v>
      </c>
      <c r="G18" s="13">
        <v>1</v>
      </c>
      <c r="H18" s="133">
        <f t="shared" si="0"/>
        <v>450</v>
      </c>
      <c r="I18" s="134">
        <f t="shared" si="1"/>
        <v>450</v>
      </c>
      <c r="J18" s="61"/>
      <c r="K18" s="60">
        <f t="shared" si="2"/>
        <v>0</v>
      </c>
      <c r="M18" s="29">
        <v>23</v>
      </c>
      <c r="N18" s="12">
        <v>0</v>
      </c>
      <c r="O18" s="65" t="s">
        <v>97</v>
      </c>
      <c r="P18" s="65" t="s">
        <v>92</v>
      </c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35</v>
      </c>
      <c r="F19" s="62">
        <f>IFERROR(VLOOKUP(E19,Productos[],2,FALSE),"0")-D19*IFERROR(VLOOKUP(E19,Productos[],3,FALSE),"0")</f>
        <v>350</v>
      </c>
      <c r="G19" s="13">
        <v>1</v>
      </c>
      <c r="H19" s="133">
        <f t="shared" si="0"/>
        <v>350</v>
      </c>
      <c r="I19" s="134">
        <f t="shared" si="1"/>
        <v>350</v>
      </c>
      <c r="J19" s="61"/>
      <c r="K19" s="60">
        <f t="shared" si="2"/>
        <v>0</v>
      </c>
      <c r="M19" s="30">
        <v>24</v>
      </c>
      <c r="N19" s="12">
        <v>0</v>
      </c>
      <c r="O19" s="1"/>
      <c r="P19" s="65"/>
      <c r="Q19" s="61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32</v>
      </c>
      <c r="F20" s="62">
        <f>IFERROR(VLOOKUP(E20,Productos[],2,FALSE),"0")-D20*IFERROR(VLOOKUP(E20,Productos[],3,FALSE),"0")</f>
        <v>450</v>
      </c>
      <c r="G20" s="13">
        <v>2</v>
      </c>
      <c r="H20" s="133">
        <f t="shared" si="0"/>
        <v>900</v>
      </c>
      <c r="I20" s="134">
        <f t="shared" si="1"/>
        <v>900</v>
      </c>
      <c r="J20" s="61"/>
      <c r="K20" s="60"/>
      <c r="M20" s="32"/>
      <c r="N20" s="27"/>
      <c r="O20" s="32"/>
      <c r="Q20" s="36">
        <f>SUM(Q5:Q19)</f>
        <v>15000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 t="s">
        <v>32</v>
      </c>
      <c r="F21" s="62">
        <f>IFERROR(VLOOKUP(E21,Productos[],2,FALSE),"0")-D21*IFERROR(VLOOKUP(E21,Productos[],3,FALSE),"0")</f>
        <v>450</v>
      </c>
      <c r="G21" s="13">
        <v>1</v>
      </c>
      <c r="H21" s="133">
        <f t="shared" si="0"/>
        <v>450</v>
      </c>
      <c r="I21" s="134">
        <f t="shared" si="1"/>
        <v>450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/>
      <c r="F22" s="62">
        <f>IFERROR(VLOOKUP(E22,Productos[],2,FALSE),"0")-D22*IFERROR(VLOOKUP(E22,Productos[],3,FALSE),"0")</f>
        <v>0</v>
      </c>
      <c r="G22" s="99">
        <v>1</v>
      </c>
      <c r="H22" s="133">
        <f t="shared" si="0"/>
        <v>0</v>
      </c>
      <c r="I22" s="134">
        <f t="shared" si="1"/>
        <v>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/>
      <c r="F23" s="62">
        <f>IFERROR(VLOOKUP(E23,Productos[],2,FALSE),"0")-D23*IFERROR(VLOOKUP(E23,Productos[],3,FALSE),"0")</f>
        <v>0</v>
      </c>
      <c r="G23" s="13">
        <v>1</v>
      </c>
      <c r="H23" s="133">
        <f t="shared" si="0"/>
        <v>0</v>
      </c>
      <c r="I23" s="134">
        <f t="shared" si="1"/>
        <v>0</v>
      </c>
      <c r="J23" s="61"/>
      <c r="K23" s="60">
        <f t="shared" si="2"/>
        <v>0</v>
      </c>
      <c r="L23" s="32"/>
      <c r="M23" s="32"/>
      <c r="N23" s="32"/>
      <c r="O23" s="65" t="s">
        <v>98</v>
      </c>
      <c r="P23" s="91">
        <v>1000</v>
      </c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/>
      <c r="F24" s="62">
        <f>IFERROR(VLOOKUP(E24,Productos[],2,FALSE),"0")-D24*IFERROR(VLOOKUP(E24,Productos[],3,FALSE),"0")</f>
        <v>0</v>
      </c>
      <c r="G24" s="13">
        <v>1</v>
      </c>
      <c r="H24" s="133">
        <f t="shared" si="0"/>
        <v>0</v>
      </c>
      <c r="I24" s="134">
        <f t="shared" si="1"/>
        <v>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/>
      <c r="F25" s="62">
        <f>IFERROR(VLOOKUP(E25,Productos[],2,FALSE),"0")-D25*IFERROR(VLOOKUP(E25,Productos[],3,FALSE),"0")</f>
        <v>0</v>
      </c>
      <c r="G25" s="13">
        <v>1</v>
      </c>
      <c r="H25" s="133">
        <f t="shared" si="0"/>
        <v>0</v>
      </c>
      <c r="I25" s="134">
        <f t="shared" si="1"/>
        <v>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/>
      <c r="F26" s="62">
        <f>IFERROR(VLOOKUP(E26,Productos[],2,FALSE),"0")-D26*IFERROR(VLOOKUP(E26,Productos[],3,FALSE),"0")</f>
        <v>0</v>
      </c>
      <c r="G26" s="13">
        <v>1</v>
      </c>
      <c r="H26" s="133">
        <f t="shared" si="0"/>
        <v>0</v>
      </c>
      <c r="I26" s="134">
        <f t="shared" si="1"/>
        <v>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/>
      <c r="F27" s="62">
        <f>IFERROR(VLOOKUP(E27,Productos[],2,FALSE),"0")-D27*IFERROR(VLOOKUP(E27,Productos[],3,FALSE),"0")</f>
        <v>0</v>
      </c>
      <c r="G27" s="13">
        <v>1</v>
      </c>
      <c r="H27" s="133">
        <f t="shared" si="0"/>
        <v>0</v>
      </c>
      <c r="I27" s="134">
        <f t="shared" si="1"/>
        <v>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/>
      <c r="F28" s="62">
        <f>IFERROR(VLOOKUP(E28,Productos[],2,FALSE),"0")-D28*IFERROR(VLOOKUP(E28,Productos[],3,FALSE),"0")</f>
        <v>0</v>
      </c>
      <c r="G28" s="13">
        <v>1</v>
      </c>
      <c r="H28" s="133">
        <f t="shared" si="0"/>
        <v>0</v>
      </c>
      <c r="I28" s="134">
        <f t="shared" si="1"/>
        <v>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/>
      <c r="F29" s="62">
        <f>IFERROR(VLOOKUP(E29,Productos[],2,FALSE),"0")-D29*IFERROR(VLOOKUP(E29,Productos[],3,FALSE),"0")</f>
        <v>0</v>
      </c>
      <c r="G29" s="13">
        <v>1</v>
      </c>
      <c r="H29" s="133">
        <f t="shared" si="0"/>
        <v>0</v>
      </c>
      <c r="I29" s="134">
        <f t="shared" si="1"/>
        <v>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/>
      <c r="F30" s="62">
        <f>IFERROR(VLOOKUP(E30,Productos[],2,FALSE),"0")-D30*IFERROR(VLOOKUP(E30,Productos[],3,FALSE),"0")</f>
        <v>0</v>
      </c>
      <c r="G30" s="13">
        <v>1</v>
      </c>
      <c r="H30" s="133">
        <f t="shared" si="0"/>
        <v>0</v>
      </c>
      <c r="I30" s="134">
        <f t="shared" si="1"/>
        <v>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/>
      <c r="F31" s="62">
        <f>IFERROR(VLOOKUP(E31,Productos[],2,FALSE),"0")-D31*IFERROR(VLOOKUP(E31,Productos[],3,FALSE),"0")</f>
        <v>0</v>
      </c>
      <c r="G31" s="13">
        <v>1</v>
      </c>
      <c r="H31" s="133">
        <f t="shared" si="0"/>
        <v>0</v>
      </c>
      <c r="I31" s="134">
        <f t="shared" si="1"/>
        <v>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1000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/>
      <c r="F32" s="62">
        <f>IFERROR(VLOOKUP(E32,Productos[],2,FALSE),"0")-D32*IFERROR(VLOOKUP(E32,Productos[],3,FALSE),"0")</f>
        <v>0</v>
      </c>
      <c r="G32" s="13">
        <v>1</v>
      </c>
      <c r="H32" s="133">
        <f t="shared" si="0"/>
        <v>0</v>
      </c>
      <c r="I32" s="134">
        <f t="shared" si="1"/>
        <v>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/>
      <c r="F33" s="62">
        <f>IFERROR(VLOOKUP(E33,Productos[],2,FALSE),"0")-D33*IFERROR(VLOOKUP(E33,Productos[],3,FALSE),"0")</f>
        <v>0</v>
      </c>
      <c r="G33" s="13">
        <v>1</v>
      </c>
      <c r="H33" s="133">
        <f t="shared" si="0"/>
        <v>0</v>
      </c>
      <c r="I33" s="134">
        <f t="shared" si="1"/>
        <v>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si="0"/>
        <v>0</v>
      </c>
      <c r="I38" s="134">
        <f t="shared" ref="I38:I69" si="3">B38*C38*F38*G38</f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0"/>
        <v>0</v>
      </c>
      <c r="I39" s="134">
        <f t="shared" si="3"/>
        <v>0</v>
      </c>
      <c r="J39" s="61"/>
      <c r="K39" s="60">
        <f t="shared" ref="K39:K70" si="4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v>500</v>
      </c>
      <c r="I40" s="134">
        <f t="shared" si="3"/>
        <v>0</v>
      </c>
      <c r="J40" s="61"/>
      <c r="K40" s="60">
        <f t="shared" si="4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ref="H41:H76" si="5">F41*G41</f>
        <v>0</v>
      </c>
      <c r="I41" s="134">
        <f t="shared" si="3"/>
        <v>0</v>
      </c>
      <c r="J41" s="61"/>
      <c r="K41" s="60">
        <f t="shared" si="4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5"/>
        <v>0</v>
      </c>
      <c r="I42" s="134">
        <f t="shared" si="3"/>
        <v>0</v>
      </c>
      <c r="J42" s="61"/>
      <c r="K42" s="60">
        <f t="shared" si="4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ht="30" customHeight="1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5"/>
        <v>0</v>
      </c>
      <c r="I43" s="134">
        <f t="shared" si="3"/>
        <v>0</v>
      </c>
      <c r="J43" s="61"/>
      <c r="K43" s="60">
        <f t="shared" si="4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5"/>
        <v>0</v>
      </c>
      <c r="I44" s="134">
        <f t="shared" si="3"/>
        <v>0</v>
      </c>
      <c r="J44" s="61"/>
      <c r="K44" s="60">
        <f t="shared" si="4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5"/>
        <v>0</v>
      </c>
      <c r="I45" s="134">
        <f t="shared" si="3"/>
        <v>0</v>
      </c>
      <c r="J45" s="61"/>
      <c r="K45" s="60">
        <f t="shared" si="4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5"/>
        <v>0</v>
      </c>
      <c r="I46" s="134">
        <f t="shared" si="3"/>
        <v>0</v>
      </c>
      <c r="J46" s="61"/>
      <c r="K46" s="60">
        <f t="shared" si="4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5"/>
        <v>0</v>
      </c>
      <c r="I47" s="134">
        <f t="shared" si="3"/>
        <v>0</v>
      </c>
      <c r="J47" s="61"/>
      <c r="K47" s="60">
        <f t="shared" si="4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5"/>
        <v>0</v>
      </c>
      <c r="I48" s="134">
        <f t="shared" si="3"/>
        <v>0</v>
      </c>
      <c r="J48" s="61"/>
      <c r="K48" s="60">
        <f t="shared" si="4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5"/>
        <v>0</v>
      </c>
      <c r="I49" s="134">
        <f t="shared" si="3"/>
        <v>0</v>
      </c>
      <c r="J49" s="61"/>
      <c r="K49" s="60">
        <f t="shared" si="4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5"/>
        <v>0</v>
      </c>
      <c r="I50" s="134">
        <f t="shared" si="3"/>
        <v>0</v>
      </c>
      <c r="J50" s="61"/>
      <c r="K50" s="60">
        <f t="shared" si="4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5"/>
        <v>0</v>
      </c>
      <c r="I51" s="134">
        <f t="shared" si="3"/>
        <v>0</v>
      </c>
      <c r="J51" s="61"/>
      <c r="K51" s="60">
        <f t="shared" si="4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5"/>
        <v>0</v>
      </c>
      <c r="I52" s="134">
        <f t="shared" si="3"/>
        <v>0</v>
      </c>
      <c r="J52" s="61"/>
      <c r="K52" s="60">
        <f t="shared" si="4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5"/>
        <v>0</v>
      </c>
      <c r="I53" s="134">
        <f t="shared" si="3"/>
        <v>0</v>
      </c>
      <c r="J53" s="61"/>
      <c r="K53" s="60">
        <f t="shared" si="4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5"/>
        <v>0</v>
      </c>
      <c r="I54" s="134">
        <f t="shared" si="3"/>
        <v>0</v>
      </c>
      <c r="J54" s="61"/>
      <c r="K54" s="60">
        <f t="shared" si="4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5"/>
        <v>0</v>
      </c>
      <c r="I55" s="134">
        <f t="shared" si="3"/>
        <v>0</v>
      </c>
      <c r="J55" s="61"/>
      <c r="K55" s="60">
        <f t="shared" si="4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5"/>
        <v>0</v>
      </c>
      <c r="I56" s="134">
        <f t="shared" si="3"/>
        <v>0</v>
      </c>
      <c r="J56" s="61"/>
      <c r="K56" s="60">
        <f t="shared" si="4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5"/>
        <v>0</v>
      </c>
      <c r="I57" s="134">
        <f t="shared" si="3"/>
        <v>0</v>
      </c>
      <c r="J57" s="61"/>
      <c r="K57" s="60">
        <f t="shared" si="4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5"/>
        <v>0</v>
      </c>
      <c r="I58" s="134">
        <f t="shared" si="3"/>
        <v>0</v>
      </c>
      <c r="J58" s="61"/>
      <c r="K58" s="60">
        <f t="shared" si="4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5"/>
        <v>0</v>
      </c>
      <c r="I59" s="134">
        <f t="shared" si="3"/>
        <v>0</v>
      </c>
      <c r="J59" s="61"/>
      <c r="K59" s="60">
        <f t="shared" si="4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5"/>
        <v>0</v>
      </c>
      <c r="I60" s="134">
        <f t="shared" si="3"/>
        <v>0</v>
      </c>
      <c r="J60" s="61"/>
      <c r="K60" s="60">
        <f t="shared" si="4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5"/>
        <v>0</v>
      </c>
      <c r="I61" s="134">
        <f t="shared" si="3"/>
        <v>0</v>
      </c>
      <c r="J61" s="61"/>
      <c r="K61" s="60">
        <f t="shared" si="4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5"/>
        <v>0</v>
      </c>
      <c r="I62" s="134">
        <f t="shared" si="3"/>
        <v>0</v>
      </c>
      <c r="J62" s="61"/>
      <c r="K62" s="60">
        <f t="shared" si="4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5"/>
        <v>0</v>
      </c>
      <c r="I63" s="134">
        <f t="shared" si="3"/>
        <v>0</v>
      </c>
      <c r="J63" s="61"/>
      <c r="K63" s="60">
        <f t="shared" si="4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5"/>
        <v>0</v>
      </c>
      <c r="I64" s="134">
        <f t="shared" si="3"/>
        <v>0</v>
      </c>
      <c r="J64" s="61"/>
      <c r="K64" s="60">
        <f t="shared" si="4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5"/>
        <v>0</v>
      </c>
      <c r="I65" s="134">
        <f t="shared" si="3"/>
        <v>0</v>
      </c>
      <c r="J65" s="61"/>
      <c r="K65" s="60">
        <f t="shared" si="4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5"/>
        <v>0</v>
      </c>
      <c r="I66" s="134">
        <f t="shared" si="3"/>
        <v>0</v>
      </c>
      <c r="J66" s="61"/>
      <c r="K66" s="60">
        <f t="shared" si="4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5"/>
        <v>0</v>
      </c>
      <c r="I67" s="134">
        <f t="shared" si="3"/>
        <v>0</v>
      </c>
      <c r="J67" s="61"/>
      <c r="K67" s="60">
        <f t="shared" si="4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5"/>
        <v>0</v>
      </c>
      <c r="I68" s="134">
        <f t="shared" si="3"/>
        <v>0</v>
      </c>
      <c r="J68" s="61"/>
      <c r="K68" s="60">
        <f t="shared" si="4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5"/>
        <v>0</v>
      </c>
      <c r="I69" s="134">
        <f t="shared" si="3"/>
        <v>0</v>
      </c>
      <c r="J69" s="61"/>
      <c r="K69" s="60">
        <f t="shared" si="4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si="5"/>
        <v>0</v>
      </c>
      <c r="I70" s="134">
        <f t="shared" ref="I70:I75" si="6">B70*C70*F70*G70</f>
        <v>0</v>
      </c>
      <c r="J70" s="61"/>
      <c r="K70" s="60">
        <f t="shared" si="4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5"/>
        <v>0</v>
      </c>
      <c r="I71" s="134">
        <f t="shared" si="6"/>
        <v>0</v>
      </c>
      <c r="J71" s="61"/>
      <c r="K71" s="60">
        <f t="shared" ref="K71:K76" si="7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5"/>
        <v>0</v>
      </c>
      <c r="I72" s="134">
        <f t="shared" si="6"/>
        <v>0</v>
      </c>
      <c r="J72" s="61"/>
      <c r="K72" s="60">
        <f t="shared" si="7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5"/>
        <v>0</v>
      </c>
      <c r="I73" s="134">
        <f t="shared" si="6"/>
        <v>0</v>
      </c>
      <c r="J73" s="61"/>
      <c r="K73" s="60">
        <f t="shared" si="7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5"/>
        <v>0</v>
      </c>
      <c r="I74" s="134">
        <f t="shared" si="6"/>
        <v>0</v>
      </c>
      <c r="J74" s="61"/>
      <c r="K74" s="60">
        <f t="shared" si="7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5"/>
        <v>0</v>
      </c>
      <c r="I75" s="134">
        <f t="shared" si="6"/>
        <v>0</v>
      </c>
      <c r="J75" s="24"/>
      <c r="K75" s="60">
        <f t="shared" si="7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5"/>
        <v>0</v>
      </c>
      <c r="I76" s="32">
        <f>Salidas[[#This Row],[Importe]]</f>
        <v>0</v>
      </c>
      <c r="J76" s="32"/>
      <c r="K76" s="60">
        <f t="shared" si="7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9" width="22.85546875" style="70" customWidth="1"/>
    <col min="10" max="48" width="11.42578125" style="70" customWidth="1"/>
    <col min="49" max="16384" width="11.42578125" style="70"/>
  </cols>
  <sheetData>
    <row r="1" spans="2:12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I1" s="68" t="s">
        <v>31</v>
      </c>
      <c r="J1" s="71"/>
    </row>
    <row r="2" spans="2:12" x14ac:dyDescent="0.25">
      <c r="B2" s="72" t="s">
        <v>32</v>
      </c>
      <c r="C2" s="73">
        <v>450</v>
      </c>
      <c r="D2" s="73">
        <v>0</v>
      </c>
      <c r="E2" s="80">
        <v>56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7</v>
      </c>
      <c r="H2" s="82">
        <f>Productos[[#This Row],[Stock Inicial]]+(Productos[[#This Row],[Entradas]]-Productos[[#This Row],[Salidas]])</f>
        <v>49</v>
      </c>
      <c r="I2" s="72" t="s">
        <v>32</v>
      </c>
    </row>
    <row r="3" spans="2:12" x14ac:dyDescent="0.25">
      <c r="B3" s="72" t="s">
        <v>33</v>
      </c>
      <c r="C3" s="73">
        <v>450</v>
      </c>
      <c r="D3" s="73">
        <v>0</v>
      </c>
      <c r="E3" s="80">
        <v>31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2</v>
      </c>
      <c r="H3" s="82">
        <f>Productos[[#This Row],[Stock Inicial]]+(Productos[[#This Row],[Entradas]]-Productos[[#This Row],[Salidas]])</f>
        <v>29</v>
      </c>
      <c r="I3" s="72" t="s">
        <v>33</v>
      </c>
      <c r="J3" s="71"/>
    </row>
    <row r="4" spans="2:12" x14ac:dyDescent="0.25">
      <c r="B4" s="72" t="s">
        <v>34</v>
      </c>
      <c r="C4" s="73">
        <v>450</v>
      </c>
      <c r="D4" s="73">
        <v>0</v>
      </c>
      <c r="E4" s="80">
        <v>64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5</v>
      </c>
      <c r="H4" s="82">
        <f>Productos[[#This Row],[Stock Inicial]]+(Productos[[#This Row],[Entradas]]-Productos[[#This Row],[Salidas]])</f>
        <v>59</v>
      </c>
      <c r="I4" s="72" t="s">
        <v>34</v>
      </c>
      <c r="J4" s="71"/>
    </row>
    <row r="5" spans="2:12" x14ac:dyDescent="0.25">
      <c r="B5" s="72" t="s">
        <v>35</v>
      </c>
      <c r="C5" s="73">
        <v>350</v>
      </c>
      <c r="D5" s="73">
        <v>0</v>
      </c>
      <c r="E5" s="80">
        <v>48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6</v>
      </c>
      <c r="H5" s="82">
        <f>Productos[[#This Row],[Stock Inicial]]+(Productos[[#This Row],[Entradas]]-Productos[[#This Row],[Salidas]])</f>
        <v>42</v>
      </c>
      <c r="I5" s="72" t="s">
        <v>35</v>
      </c>
      <c r="J5" s="71"/>
    </row>
    <row r="6" spans="2:12" x14ac:dyDescent="0.25">
      <c r="B6" s="72" t="s">
        <v>36</v>
      </c>
      <c r="C6" s="73">
        <v>200</v>
      </c>
      <c r="D6" s="73">
        <v>0</v>
      </c>
      <c r="E6" s="80">
        <v>30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0</v>
      </c>
      <c r="H6" s="82">
        <f>Productos[[#This Row],[Stock Inicial]]+(Productos[[#This Row],[Entradas]]-Productos[[#This Row],[Salidas]])</f>
        <v>30</v>
      </c>
      <c r="I6" s="72" t="s">
        <v>36</v>
      </c>
      <c r="J6" s="71"/>
    </row>
    <row r="7" spans="2:12" x14ac:dyDescent="0.25">
      <c r="B7" s="72" t="s">
        <v>37</v>
      </c>
      <c r="C7" s="73">
        <v>200</v>
      </c>
      <c r="D7" s="73">
        <v>0</v>
      </c>
      <c r="E7" s="80">
        <v>26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0</v>
      </c>
      <c r="H7" s="82">
        <f>Productos[[#This Row],[Stock Inicial]]+(Productos[[#This Row],[Entradas]]-Productos[[#This Row],[Salidas]])</f>
        <v>26</v>
      </c>
      <c r="I7" s="72" t="s">
        <v>37</v>
      </c>
      <c r="J7" s="71"/>
    </row>
    <row r="8" spans="2:12" x14ac:dyDescent="0.25">
      <c r="B8" s="74" t="s">
        <v>38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I8" s="74" t="s">
        <v>38</v>
      </c>
      <c r="J8" s="71"/>
    </row>
    <row r="9" spans="2:12" x14ac:dyDescent="0.25">
      <c r="B9" s="74" t="s">
        <v>39</v>
      </c>
      <c r="C9" s="73">
        <v>200</v>
      </c>
      <c r="D9" s="73">
        <v>0</v>
      </c>
      <c r="E9" s="80">
        <v>6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6</v>
      </c>
      <c r="I9" s="74" t="s">
        <v>39</v>
      </c>
      <c r="J9" s="71"/>
    </row>
    <row r="10" spans="2:12" x14ac:dyDescent="0.25">
      <c r="B10" s="72" t="s">
        <v>40</v>
      </c>
      <c r="C10" s="73">
        <v>200</v>
      </c>
      <c r="D10" s="73">
        <v>0</v>
      </c>
      <c r="E10" s="80">
        <v>26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1</v>
      </c>
      <c r="H10" s="82">
        <f>Productos[[#This Row],[Stock Inicial]]+(Productos[[#This Row],[Entradas]]-Productos[[#This Row],[Salidas]])</f>
        <v>25</v>
      </c>
      <c r="I10" s="72" t="s">
        <v>40</v>
      </c>
      <c r="J10" s="71"/>
    </row>
    <row r="11" spans="2:12" x14ac:dyDescent="0.25">
      <c r="B11" s="74" t="s">
        <v>41</v>
      </c>
      <c r="C11" s="73">
        <v>200</v>
      </c>
      <c r="D11" s="73">
        <v>0</v>
      </c>
      <c r="E11" s="80">
        <v>48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1</v>
      </c>
      <c r="H11" s="82">
        <f>Productos[[#This Row],[Stock Inicial]]+(Productos[[#This Row],[Entradas]]-Productos[[#This Row],[Salidas]])</f>
        <v>47</v>
      </c>
      <c r="I11" s="74" t="s">
        <v>41</v>
      </c>
      <c r="J11" s="71"/>
    </row>
    <row r="12" spans="2:12" x14ac:dyDescent="0.25">
      <c r="B12" s="74" t="s">
        <v>42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I12" s="74" t="s">
        <v>42</v>
      </c>
      <c r="J12" s="71"/>
      <c r="L12" s="70">
        <f>44-31</f>
        <v>13</v>
      </c>
    </row>
    <row r="13" spans="2:12" x14ac:dyDescent="0.25">
      <c r="B13" s="74" t="s">
        <v>43</v>
      </c>
      <c r="C13" s="75">
        <v>320</v>
      </c>
      <c r="D13" s="73">
        <v>0</v>
      </c>
      <c r="E13" s="80">
        <v>12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12</v>
      </c>
      <c r="I13" s="74" t="s">
        <v>43</v>
      </c>
      <c r="J13" s="71"/>
    </row>
    <row r="14" spans="2:12" x14ac:dyDescent="0.25">
      <c r="B14" s="74" t="s">
        <v>44</v>
      </c>
      <c r="C14" s="75">
        <v>350</v>
      </c>
      <c r="D14" s="73">
        <v>0</v>
      </c>
      <c r="E14" s="80">
        <v>9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9</v>
      </c>
      <c r="I14" s="74" t="s">
        <v>44</v>
      </c>
      <c r="J14" s="71"/>
    </row>
    <row r="15" spans="2:12" x14ac:dyDescent="0.25">
      <c r="B15" s="76" t="s">
        <v>45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I15" s="76" t="s">
        <v>45</v>
      </c>
      <c r="J15" s="71"/>
    </row>
    <row r="16" spans="2:12" x14ac:dyDescent="0.25">
      <c r="B16" s="74" t="s">
        <v>46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I16" s="74" t="s">
        <v>46</v>
      </c>
      <c r="J16" s="71"/>
    </row>
    <row r="17" spans="2:10" x14ac:dyDescent="0.25">
      <c r="B17" s="74" t="s">
        <v>47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I17" s="74" t="s">
        <v>47</v>
      </c>
      <c r="J17" s="71"/>
    </row>
    <row r="18" spans="2:10" x14ac:dyDescent="0.25">
      <c r="B18" s="74" t="s">
        <v>48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I18" s="74" t="s">
        <v>48</v>
      </c>
      <c r="J18" s="71"/>
    </row>
    <row r="19" spans="2:10" x14ac:dyDescent="0.25">
      <c r="B19" s="74" t="s">
        <v>49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I19" s="74" t="s">
        <v>49</v>
      </c>
      <c r="J19" s="71"/>
    </row>
    <row r="20" spans="2:10" x14ac:dyDescent="0.25">
      <c r="B20" s="74" t="s">
        <v>50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I20" s="74" t="s">
        <v>50</v>
      </c>
      <c r="J20" s="71"/>
    </row>
    <row r="21" spans="2:10" x14ac:dyDescent="0.25">
      <c r="B21" s="74" t="s">
        <v>51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I21" s="74" t="s">
        <v>51</v>
      </c>
      <c r="J21" s="71"/>
    </row>
    <row r="22" spans="2:10" x14ac:dyDescent="0.25">
      <c r="B22" s="74" t="s">
        <v>52</v>
      </c>
      <c r="C22" s="75">
        <v>450</v>
      </c>
      <c r="D22" s="73">
        <v>0</v>
      </c>
      <c r="E22" s="80">
        <v>11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11</v>
      </c>
      <c r="I22" s="74" t="s">
        <v>52</v>
      </c>
      <c r="J22" s="71"/>
    </row>
    <row r="23" spans="2:10" x14ac:dyDescent="0.25">
      <c r="B23" s="76" t="s">
        <v>53</v>
      </c>
      <c r="C23" s="77">
        <v>200</v>
      </c>
      <c r="D23" s="77">
        <v>0</v>
      </c>
      <c r="E23" s="80">
        <v>10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10</v>
      </c>
      <c r="I23" s="76" t="s">
        <v>53</v>
      </c>
    </row>
    <row r="24" spans="2:10" x14ac:dyDescent="0.25">
      <c r="B24" s="78" t="s">
        <v>54</v>
      </c>
      <c r="C24" s="79">
        <v>500</v>
      </c>
      <c r="D24" s="79">
        <v>0</v>
      </c>
      <c r="E24" s="110">
        <v>980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980</v>
      </c>
      <c r="I24" s="78" t="s">
        <v>54</v>
      </c>
    </row>
    <row r="25" spans="2:10" x14ac:dyDescent="0.25">
      <c r="B25" s="78" t="s">
        <v>55</v>
      </c>
      <c r="C25" s="109">
        <v>500</v>
      </c>
      <c r="D25" s="109">
        <v>0</v>
      </c>
      <c r="E25" s="110">
        <v>17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17</v>
      </c>
      <c r="I25" s="78" t="s">
        <v>55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42" width="11.42578125" style="70" customWidth="1"/>
    <col min="43" max="16384" width="11.42578125" style="70"/>
  </cols>
  <sheetData>
    <row r="1" spans="1:5" x14ac:dyDescent="0.25">
      <c r="A1" s="86" t="s">
        <v>56</v>
      </c>
      <c r="B1" s="87" t="s">
        <v>57</v>
      </c>
      <c r="C1" s="87" t="s">
        <v>58</v>
      </c>
      <c r="D1" s="87" t="s">
        <v>59</v>
      </c>
      <c r="E1" s="88" t="s">
        <v>60</v>
      </c>
    </row>
    <row r="2" spans="1:5" x14ac:dyDescent="0.25">
      <c r="A2" s="89" t="s">
        <v>32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33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34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35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36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37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38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39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40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41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42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43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44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45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46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47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48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49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50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51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52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53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54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55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algorithmName="SHA-512" hashValue="mVy5FkADApZ+xTIA2UDXtP4aVl5n8YzHif38efqOU3D6OQlqi3m9kKgHaVNef1mNMt+P5g1ans7xsPKcOuuh+g==" saltValue="2Mo2FGttSikLr9l6+1Htl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61</v>
      </c>
      <c r="B1" s="66" t="s">
        <v>62</v>
      </c>
      <c r="C1" s="66" t="s">
        <v>63</v>
      </c>
      <c r="D1" s="66" t="s">
        <v>64</v>
      </c>
    </row>
    <row r="2" spans="1:4" x14ac:dyDescent="0.25">
      <c r="A2" s="80" t="s">
        <v>65</v>
      </c>
      <c r="B2" s="91" t="s">
        <v>66</v>
      </c>
      <c r="C2" s="91"/>
      <c r="D2" s="91"/>
    </row>
    <row r="3" spans="1:4" x14ac:dyDescent="0.25">
      <c r="A3" s="80" t="s">
        <v>67</v>
      </c>
      <c r="B3" s="91"/>
      <c r="C3" s="91"/>
      <c r="D3" s="91"/>
    </row>
    <row r="4" spans="1:4" x14ac:dyDescent="0.25">
      <c r="A4" s="80" t="s">
        <v>68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69</v>
      </c>
      <c r="B12" s="91"/>
      <c r="C12" s="91"/>
      <c r="D12" s="91"/>
    </row>
    <row r="13" spans="1:4" x14ac:dyDescent="0.25">
      <c r="A13" s="80" t="s">
        <v>70</v>
      </c>
      <c r="B13" s="91" t="s">
        <v>66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71</v>
      </c>
      <c r="B1" s="66" t="s">
        <v>72</v>
      </c>
      <c r="C1" s="66" t="s">
        <v>73</v>
      </c>
      <c r="D1" s="66" t="s">
        <v>74</v>
      </c>
      <c r="E1" s="119" t="s">
        <v>75</v>
      </c>
    </row>
    <row r="2" spans="1:5" x14ac:dyDescent="0.25">
      <c r="A2" t="s">
        <v>76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76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77</v>
      </c>
      <c r="C1" s="120" t="s">
        <v>78</v>
      </c>
      <c r="D1" s="120" t="s">
        <v>79</v>
      </c>
      <c r="E1" s="120" t="s">
        <v>80</v>
      </c>
      <c r="F1" s="120" t="s">
        <v>81</v>
      </c>
      <c r="G1" s="120" t="s">
        <v>82</v>
      </c>
      <c r="H1" s="121" t="s">
        <v>83</v>
      </c>
      <c r="I1" s="121" t="s">
        <v>84</v>
      </c>
      <c r="J1" s="120" t="s">
        <v>85</v>
      </c>
      <c r="K1" s="120" t="s">
        <v>86</v>
      </c>
    </row>
    <row r="2" spans="1:11" x14ac:dyDescent="0.25">
      <c r="A2" s="91" t="s">
        <v>87</v>
      </c>
      <c r="B2" s="91" t="s">
        <v>88</v>
      </c>
      <c r="C2" s="91" t="s">
        <v>89</v>
      </c>
      <c r="D2" s="123" t="s">
        <v>90</v>
      </c>
      <c r="E2" s="123" t="s">
        <v>90</v>
      </c>
      <c r="F2" s="123" t="s">
        <v>90</v>
      </c>
      <c r="G2" s="123" t="s">
        <v>90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2023-01-22T16:36:13Z</dcterms:modified>
</cp:coreProperties>
</file>