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4" i="2" l="1"/>
  <c r="H5" i="2"/>
  <c r="H2" i="2"/>
  <c r="H3" i="2"/>
  <c r="H32" i="1"/>
  <c r="H13" i="1"/>
  <c r="I1" i="1"/>
  <c r="I3" i="1" s="1"/>
  <c r="H9" i="1"/>
  <c r="H17" i="1"/>
  <c r="H36" i="1"/>
  <c r="H7" i="1"/>
  <c r="H11" i="1"/>
  <c r="H15" i="1"/>
  <c r="H19" i="1"/>
  <c r="H34" i="1"/>
  <c r="H38" i="1"/>
  <c r="K77" i="1"/>
  <c r="H8" i="1"/>
  <c r="H10" i="1"/>
  <c r="H12" i="1"/>
  <c r="H14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<sst xmlns="http://schemas.openxmlformats.org/spreadsheetml/2006/main" count="182" uniqueCount="99">
  <si>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</si>
  <si>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</si>
  <si>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</si>
  <si>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</si>
  <si>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</si>
  <si>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</si>
  <si>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</si>
  <si>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</si>
  <si>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</si>
  <si>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</si>
  <si>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</si>
  <si>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</si>
  <si>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</si>
  <si>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</si>
  <si>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</si>
  <si>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</si>
  <si>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</si>
  <si>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</si>
  <si>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</si>
  <si>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</si>
  <si>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</si>
  <si>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</si>
  <si>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</si>
  <si>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</si>
  <si>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</si>
  <si>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</si>
  <si>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</si>
  <si>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</si>
  <si>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</si>
  <si>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</si>
  <si>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</si>
  <si>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</si>
  <si>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</si>
  <si>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</si>
  <si>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</si>
  <si>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</si>
  <si>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</si>
  <si>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</si>
  <si>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</si>
  <si>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</si>
  <si>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</si>
  <si>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</si>
  <si>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</si>
  <si>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</si>
  <si>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</si>
  <si>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</si>
  <si>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</si>
  <si>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</si>
  <si>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</si>
  <si>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</si>
  <si>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</si>
  <si>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</si>
  <si>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</si>
  <si>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</si>
  <si>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</si>
  <si>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</si>
  <si>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</si>
  <si>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</si>
  <si>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</si>
  <si>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</si>
  <si>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</si>
  <si>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</si>
  <si>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</si>
  <si>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</si>
  <si>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</si>
  <si>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</si>
  <si>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</si>
  <si>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</si>
  <si>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</si>
  <si>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</si>
  <si>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</si>
  <si>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</si>
  <si>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</si>
  <si>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</si>
  <si>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</si>
  <si>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</si>
  <si>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</si>
  <si>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</si>
  <si>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</si>
  <si>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</si>
  <si>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</si>
  <si>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</si>
  <si>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</si>
  <si>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</si>
  <si>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</si>
  <si>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</si>
  <si>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</si>
  <si>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</si>
  <si>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</si>
  <si>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</si>
  <si>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</si>
  <si>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</si>
  <si>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Saleski </t>
  </si>
  <si>
    <t xml:space="preserve">Churri </t>
  </si>
  <si>
    <t xml:space="preserve">Medina </t>
  </si>
  <si>
    <t>Ritter</t>
  </si>
  <si>
    <t xml:space="preserve">Soto </t>
  </si>
  <si>
    <t xml:space="preserve">Munich </t>
  </si>
  <si>
    <t xml:space="preserve">Sin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</si>
</sst>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76" zoomScaleNormal="100" workbookViewId="0">
      <selection activeCell="Q19" sqref="Q1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74" width="11.42578125" style="117" customWidth="1"/>
    <col min="75" max="16384" width="11.42578125" style="117"/>
  </cols>
  <sheetData>
    <row r="1" spans="1:34" x14ac:dyDescent="0.25">
      <c r="A1" s="31"/>
      <c r="E1" s="49" t="s">
        <v>0</v>
      </c>
      <c r="F1" s="50">
        <f>SUM(I6:I75)</f>
        <v>9950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24950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24950</v>
      </c>
      <c r="Q2" s="38">
        <f ca="1">(TEXT(S2,"####-##-##"))*1</f>
        <v>44949</v>
      </c>
      <c r="R2" s="39">
        <f ca="1">(TEXT(S2,"####-##-##"))*1</f>
        <v>44949</v>
      </c>
      <c r="S2" s="17" t="str">
        <f ca="1">MID(CELL("filename"),FIND("[",CELL("filename"))+1,8)</f>
        <v>20230123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24950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41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/>
      <c r="C7" s="20">
        <v>1</v>
      </c>
      <c r="D7" s="123">
        <v>0</v>
      </c>
      <c r="E7" s="83" t="s">
        <v>36</v>
      </c>
      <c r="F7" s="61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0</v>
      </c>
      <c r="J7" s="60" t="s">
        <v>98</v>
      </c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42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34</v>
      </c>
      <c r="F9" s="61">
        <f>IFERROR(VLOOKUP(E9,Productos[],2,FALSE),"0")-D9*IFERROR(VLOOKUP(E9,Productos[],3,FALSE),"0")</f>
        <v>450</v>
      </c>
      <c r="G9" s="13">
        <v>1</v>
      </c>
      <c r="H9" s="132">
        <f t="shared" si="0"/>
        <v>450</v>
      </c>
      <c r="I9" s="133">
        <f t="shared" si="1"/>
        <v>450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34</v>
      </c>
      <c r="F10" s="61">
        <f>IFERROR(VLOOKUP(E10,Productos[],2,FALSE),"0")-D10*IFERROR(VLOOKUP(E10,Productos[],3,FALSE),"0")</f>
        <v>450</v>
      </c>
      <c r="G10" s="13">
        <v>4</v>
      </c>
      <c r="H10" s="132">
        <f t="shared" si="0"/>
        <v>1800</v>
      </c>
      <c r="I10" s="133">
        <f t="shared" si="1"/>
        <v>1800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34</v>
      </c>
      <c r="F11" s="61">
        <f>IFERROR(VLOOKUP(E11,Productos[],2,FALSE),"0")-D11*IFERROR(VLOOKUP(E11,Productos[],3,FALSE),"0")</f>
        <v>450</v>
      </c>
      <c r="G11" s="13">
        <v>1</v>
      </c>
      <c r="H11" s="132">
        <f t="shared" si="0"/>
        <v>450</v>
      </c>
      <c r="I11" s="133">
        <f t="shared" si="1"/>
        <v>450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34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450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34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0"/>
        <v>900</v>
      </c>
      <c r="I13" s="133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38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0"/>
        <v>200</v>
      </c>
      <c r="I14" s="133">
        <f t="shared" si="1"/>
        <v>200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33</v>
      </c>
      <c r="F15" s="61">
        <f>IFERROR(VLOOKUP(E15,Productos[],2,FALSE),"0")-D15*IFERROR(VLOOKUP(E15,Productos[],3,FALSE),"0")</f>
        <v>450</v>
      </c>
      <c r="G15" s="98">
        <v>1</v>
      </c>
      <c r="H15" s="132">
        <f t="shared" si="0"/>
        <v>450</v>
      </c>
      <c r="I15" s="133">
        <f t="shared" si="1"/>
        <v>450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41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0"/>
        <v>200</v>
      </c>
      <c r="I17" s="133">
        <f t="shared" si="1"/>
        <v>200</v>
      </c>
      <c r="J17" s="60"/>
      <c r="K17" s="59">
        <f t="shared" si="2"/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34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0"/>
        <v>900</v>
      </c>
      <c r="I18" s="133">
        <f t="shared" si="1"/>
        <v>900</v>
      </c>
      <c r="J18" s="60"/>
      <c r="K18" s="59">
        <f t="shared" si="2"/>
        <v>0</v>
      </c>
      <c r="M18" s="29">
        <v>23</v>
      </c>
      <c r="N18" s="12">
        <v>0</v>
      </c>
      <c r="O18" s="64" t="s">
        <v>96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38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35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0"/>
        <v>900</v>
      </c>
      <c r="I20" s="133">
        <f t="shared" si="1"/>
        <v>900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38</v>
      </c>
      <c r="F21" s="61">
        <f>IFERROR(VLOOKUP(E21,Productos[],2,FALSE),"0")-D21*IFERROR(VLOOKUP(E21,Productos[],3,FALSE),"0")</f>
        <v>200</v>
      </c>
      <c r="G21" s="13">
        <v>1</v>
      </c>
      <c r="H21" s="132">
        <f t="shared" si="0"/>
        <v>200</v>
      </c>
      <c r="I21" s="133">
        <f t="shared" si="1"/>
        <v>200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35</v>
      </c>
      <c r="F22" s="61">
        <f>IFERROR(VLOOKUP(E22,Productos[],2,FALSE),"0")-D22*IFERROR(VLOOKUP(E22,Productos[],3,FALSE),"0")</f>
        <v>450</v>
      </c>
      <c r="G22" s="98">
        <v>3</v>
      </c>
      <c r="H22" s="132">
        <f t="shared" si="0"/>
        <v>1350</v>
      </c>
      <c r="I22" s="133">
        <f t="shared" si="1"/>
        <v>1350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34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0"/>
        <v>450</v>
      </c>
      <c r="I23" s="133">
        <f t="shared" si="1"/>
        <v>450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37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0"/>
        <v>200</v>
      </c>
      <c r="I24" s="133">
        <f t="shared" si="1"/>
        <v>200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500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0" width="11.42578125" style="69" customWidth="1"/>
    <col min="51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47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2</v>
      </c>
      <c r="H2" s="81">
        <f>Productos[[#This Row],[Stock Inicial]]+(Productos[[#This Row],[Entradas]]-Productos[[#This Row],[Salidas]])</f>
        <v>45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29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12</v>
      </c>
      <c r="H3" s="81">
        <f>Productos[[#This Row],[Stock Inicial]]+(Productos[[#This Row],[Entradas]]-Productos[[#This Row],[Salidas]])</f>
        <v>17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59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5</v>
      </c>
      <c r="H4" s="81">
        <f>Productos[[#This Row],[Stock Inicial]]+(Productos[[#This Row],[Entradas]]-Productos[[#This Row],[Salidas]])</f>
        <v>54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38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1</v>
      </c>
      <c r="H5" s="81">
        <f>Productos[[#This Row],[Stock Inicial]]+(Productos[[#This Row],[Entradas]]-Productos[[#This Row],[Salidas]])</f>
        <v>37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28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27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26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3</v>
      </c>
      <c r="H7" s="81">
        <f>Productos[[#This Row],[Stock Inicial]]+(Productos[[#This Row],[Entradas]]-Productos[[#This Row],[Salidas]])</f>
        <v>23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6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6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24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22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45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44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11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11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8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8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980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980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44" width="11.42578125" style="69" customWidth="1"/>
    <col min="45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Vy5FkADApZ+xTIA2UDXtP4aVl5n8YzHif38efqOU3D6OQlqi3m9kKgHaVNef1mNMt+P5g1ans7xsPKcOuuh+g==" saltValue="2Mo2FGttSikLr9l6+1Htl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2023-01-24T04:04:16Z</dcterms:modified>
</cp:coreProperties>
</file>