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K15" i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I1" i="1" l="1"/>
  <c r="I3" i="1" s="1"/>
  <c r="H34" i="1"/>
  <c r="H2" i="2"/>
  <c r="H3" i="2"/>
  <c r="H4" i="2"/>
  <c r="H5" i="2"/>
  <c r="H6" i="2"/>
  <c r="H7" i="2"/>
  <c r="H8" i="2"/>
  <c r="H9" i="2"/>
  <c r="H10" i="2"/>
  <c r="H11" i="2"/>
  <c r="H12" i="2"/>
  <c r="H7" i="1"/>
  <c r="H15" i="1"/>
  <c r="H11" i="1"/>
  <c r="H19" i="1"/>
  <c r="H38" i="1"/>
  <c r="H9" i="1"/>
  <c r="H13" i="1"/>
  <c r="H17" i="1"/>
  <c r="H32" i="1"/>
  <c r="H36" i="1"/>
  <c r="K77" i="1"/>
  <c r="H8" i="1"/>
  <c r="H10" i="1"/>
  <c r="H12" i="1"/>
  <c r="H14" i="1"/>
  <c r="H16" i="1"/>
  <c r="H18" i="1"/>
  <c r="H20" i="1"/>
  <c r="H33" i="1"/>
  <c r="H35" i="1"/>
  <c r="H37" i="1"/>
  <c r="H39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21" i="1"/>
  <c r="I22" i="1"/>
  <c r="I23" i="1"/>
  <c r="I24" i="1"/>
  <c r="I25" i="1"/>
  <c r="I26" i="1"/>
  <c r="I27" i="1"/>
  <c r="I28" i="1"/>
  <c r="I29" i="1"/>
  <c r="I30" i="1"/>
  <c r="I31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<sst xmlns="http://schemas.openxmlformats.org/spreadsheetml/2006/main" count="218" uniqueCount="101">
  <si>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</si>
  <si>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</si>
  <si>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</si>
  <si>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</si>
  <si>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</si>
  <si>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</si>
  <si>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</si>
  <si>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</si>
  <si>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</si>
  <si>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</si>
  <si>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</si>
  <si>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</si>
  <si>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</si>
  <si>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</si>
  <si>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</si>
  <si>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</si>
  <si>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</si>
  <si>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</si>
  <si>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</si>
  <si>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</si>
  <si>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</si>
  <si>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</si>
  <si>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</si>
  <si>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</si>
  <si>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</si>
  <si>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</si>
  <si>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</si>
  <si>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</si>
  <si>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</si>
  <si>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</si>
  <si>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</si>
  <si>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</si>
  <si>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</si>
  <si>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</si>
  <si>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</si>
  <si>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</si>
  <si>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</si>
  <si>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</si>
  <si>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</si>
  <si>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</si>
  <si>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</si>
  <si>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</si>
  <si>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</si>
  <si>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</si>
  <si>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</si>
  <si>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</si>
  <si>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</si>
  <si>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</si>
  <si>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</si>
  <si>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</si>
  <si>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</si>
  <si>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</si>
  <si>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</si>
  <si>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</si>
  <si>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</si>
  <si>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</si>
  <si>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</si>
  <si>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</si>
  <si>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</si>
  <si>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</si>
  <si>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</si>
  <si>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</si>
  <si>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</si>
  <si>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</si>
  <si>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</si>
  <si>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</si>
  <si>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</si>
  <si>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</si>
  <si>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</si>
  <si>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</si>
  <si>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</si>
  <si>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</si>
  <si>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</si>
  <si>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</si>
  <si>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</si>
  <si>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</si>
  <si>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</si>
  <si>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</si>
  <si>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</si>
  <si>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</si>
  <si>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</si>
  <si>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</si>
  <si>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</si>
  <si>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</si>
  <si>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</si>
  <si>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</si>
  <si>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</si>
  <si>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</si>
  <si>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</si>
  <si>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</si>
  <si>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</si>
  <si>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</si>
  <si>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Maxi salemski</t>
  </si>
  <si>
    <t>Sebas falcone</t>
  </si>
  <si>
    <t>Facundo Acevedo</t>
  </si>
  <si>
    <t>Agustin Fernandez</t>
  </si>
  <si>
    <t>mun</t>
  </si>
  <si>
    <t>Ricki</t>
  </si>
  <si>
    <t>se congelo</t>
  </si>
  <si>
    <t>2 congelada</t>
  </si>
  <si>
    <t>richat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</si>
</sst>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G17" sqref="G17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78" width="11.42578125" style="117" customWidth="1"/>
    <col min="79" max="16384" width="11.42578125" style="117"/>
  </cols>
  <sheetData>
    <row r="1" spans="1:34" x14ac:dyDescent="0.25">
      <c r="A1" s="31"/>
      <c r="E1" s="49" t="s">
        <v>0</v>
      </c>
      <c r="F1" s="50">
        <f>SUM(I6:I75)</f>
        <v>23950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35750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11800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35750</v>
      </c>
      <c r="Q2" s="38">
        <f ca="1">(TEXT(S2,"####-##-##"))*1</f>
        <v>44953</v>
      </c>
      <c r="R2" s="39">
        <f ca="1">(TEXT(S2,"####-##-##"))*1</f>
        <v>44953</v>
      </c>
      <c r="S2" s="17" t="str">
        <f ca="1">MID(CELL("filename"),FIND("[",CELL("filename"))+1,8)</f>
        <v>20230127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35750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38</v>
      </c>
      <c r="F6" s="130">
        <f>IFERROR(VLOOKUP(E6,Productos[],2,FALSE),"0")-D6*IFERROR(VLOOKUP(E6,Productos[],3,FALSE),"0")</f>
        <v>200</v>
      </c>
      <c r="G6" s="131">
        <v>2</v>
      </c>
      <c r="H6" s="132">
        <f t="shared" ref="H6:H39" si="0">F6*G6</f>
        <v>400</v>
      </c>
      <c r="I6" s="133">
        <f t="shared" ref="I6:I37" si="1">B6*C6*F6*G6</f>
        <v>400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 t="s">
        <v>41</v>
      </c>
      <c r="F7" s="61">
        <f>IFERROR(VLOOKUP(E7,Productos[],2,FALSE),"0")-D7*IFERROR(VLOOKUP(E7,Productos[],3,FALSE),"0")</f>
        <v>200</v>
      </c>
      <c r="G7" s="13">
        <v>1</v>
      </c>
      <c r="H7" s="132">
        <f t="shared" si="0"/>
        <v>200</v>
      </c>
      <c r="I7" s="133">
        <f t="shared" si="1"/>
        <v>200</v>
      </c>
      <c r="J7" s="60"/>
      <c r="K7" s="59">
        <f t="shared" ref="K7:K19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33</v>
      </c>
      <c r="F8" s="61">
        <f>IFERROR(VLOOKUP(E8,Productos[],2,FALSE),"0")-D8*IFERROR(VLOOKUP(E8,Productos[],3,FALSE),"0")</f>
        <v>450</v>
      </c>
      <c r="G8" s="98">
        <v>1</v>
      </c>
      <c r="H8" s="132">
        <f t="shared" si="0"/>
        <v>450</v>
      </c>
      <c r="I8" s="133">
        <f t="shared" si="1"/>
        <v>450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33</v>
      </c>
      <c r="F9" s="61">
        <f>IFERROR(VLOOKUP(E9,Productos[],2,FALSE),"0")-D9*IFERROR(VLOOKUP(E9,Productos[],3,FALSE),"0")</f>
        <v>450</v>
      </c>
      <c r="G9" s="13">
        <v>2</v>
      </c>
      <c r="H9" s="132">
        <f t="shared" si="0"/>
        <v>900</v>
      </c>
      <c r="I9" s="133">
        <f t="shared" si="1"/>
        <v>900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36</v>
      </c>
      <c r="F10" s="61">
        <f>IFERROR(VLOOKUP(E10,Productos[],2,FALSE),"0")-D10*IFERROR(VLOOKUP(E10,Productos[],3,FALSE),"0")</f>
        <v>350</v>
      </c>
      <c r="G10" s="13">
        <v>1</v>
      </c>
      <c r="H10" s="132">
        <f t="shared" si="0"/>
        <v>350</v>
      </c>
      <c r="I10" s="133">
        <f t="shared" si="1"/>
        <v>350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/>
      <c r="C11" s="20">
        <v>1</v>
      </c>
      <c r="D11" s="123">
        <v>0</v>
      </c>
      <c r="E11" s="83" t="s">
        <v>34</v>
      </c>
      <c r="F11" s="61">
        <f>IFERROR(VLOOKUP(E11,Productos[],2,FALSE),"0")-D11*IFERROR(VLOOKUP(E11,Productos[],3,FALSE),"0")</f>
        <v>450</v>
      </c>
      <c r="G11" s="13">
        <v>3</v>
      </c>
      <c r="H11" s="132">
        <f t="shared" si="0"/>
        <v>1350</v>
      </c>
      <c r="I11" s="133">
        <f t="shared" si="1"/>
        <v>0</v>
      </c>
      <c r="J11" s="60" t="s">
        <v>97</v>
      </c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33</v>
      </c>
      <c r="F12" s="61">
        <f>IFERROR(VLOOKUP(E12,Productos[],2,FALSE),"0")-D12*IFERROR(VLOOKUP(E12,Productos[],3,FALSE),"0")</f>
        <v>450</v>
      </c>
      <c r="G12" s="13">
        <v>1</v>
      </c>
      <c r="H12" s="132">
        <f t="shared" si="0"/>
        <v>450</v>
      </c>
      <c r="I12" s="133">
        <f t="shared" si="1"/>
        <v>450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34</v>
      </c>
      <c r="F13" s="61">
        <f>IFERROR(VLOOKUP(E13,Productos[],2,FALSE),"0")-D13*IFERROR(VLOOKUP(E13,Productos[],3,FALSE),"0")</f>
        <v>450</v>
      </c>
      <c r="G13" s="13">
        <v>1</v>
      </c>
      <c r="H13" s="132">
        <f t="shared" si="0"/>
        <v>450</v>
      </c>
      <c r="I13" s="133">
        <f t="shared" si="1"/>
        <v>450</v>
      </c>
      <c r="J13" s="60"/>
      <c r="K13" s="59">
        <f t="shared" si="2"/>
        <v>0</v>
      </c>
      <c r="M13" s="29">
        <v>18</v>
      </c>
      <c r="N13" s="12">
        <v>0</v>
      </c>
      <c r="O13" s="64" t="s">
        <v>92</v>
      </c>
      <c r="P13" s="64" t="s">
        <v>96</v>
      </c>
      <c r="Q13" s="60">
        <v>3000</v>
      </c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0</v>
      </c>
      <c r="E14" s="83" t="s">
        <v>33</v>
      </c>
      <c r="F14" s="61">
        <f>IFERROR(VLOOKUP(E14,Productos[],2,FALSE),"0")-D14*IFERROR(VLOOKUP(E14,Productos[],3,FALSE),"0")</f>
        <v>450</v>
      </c>
      <c r="G14" s="13">
        <v>1</v>
      </c>
      <c r="H14" s="132">
        <f t="shared" si="0"/>
        <v>450</v>
      </c>
      <c r="I14" s="133">
        <f t="shared" si="1"/>
        <v>450</v>
      </c>
      <c r="J14" s="60"/>
      <c r="K14" s="59">
        <f t="shared" si="2"/>
        <v>0</v>
      </c>
      <c r="M14" s="29">
        <v>19</v>
      </c>
      <c r="N14" s="12">
        <v>0</v>
      </c>
      <c r="O14" s="64" t="s">
        <v>88</v>
      </c>
      <c r="P14" s="64" t="s">
        <v>96</v>
      </c>
      <c r="Q14" s="60"/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34</v>
      </c>
      <c r="F15" s="61">
        <f>IFERROR(VLOOKUP(E15,Productos[],2,FALSE),"0")-D15*IFERROR(VLOOKUP(E15,Productos[],3,FALSE),"0")</f>
        <v>450</v>
      </c>
      <c r="G15" s="98">
        <v>1</v>
      </c>
      <c r="H15" s="132">
        <f t="shared" si="0"/>
        <v>450</v>
      </c>
      <c r="I15" s="133">
        <f t="shared" si="1"/>
        <v>450</v>
      </c>
      <c r="J15" s="99"/>
      <c r="K15" s="100">
        <f t="shared" si="2"/>
        <v>0</v>
      </c>
      <c r="M15" s="102">
        <v>20</v>
      </c>
      <c r="N15" s="95">
        <v>0</v>
      </c>
      <c r="O15" s="103" t="s">
        <v>93</v>
      </c>
      <c r="P15" s="64" t="s">
        <v>96</v>
      </c>
      <c r="Q15" s="60">
        <v>2800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 t="s">
        <v>34</v>
      </c>
      <c r="F16" s="61">
        <f>IFERROR(VLOOKUP(E16,Productos[],2,FALSE),"0")-D16*IFERROR(VLOOKUP(E16,Productos[],3,FALSE),"0")</f>
        <v>450</v>
      </c>
      <c r="G16" s="13">
        <v>1</v>
      </c>
      <c r="H16" s="132">
        <f t="shared" si="0"/>
        <v>450</v>
      </c>
      <c r="I16" s="133">
        <f t="shared" si="1"/>
        <v>450</v>
      </c>
      <c r="J16" s="60"/>
      <c r="K16" s="59">
        <f t="shared" si="2"/>
        <v>0</v>
      </c>
      <c r="M16" s="29">
        <v>21</v>
      </c>
      <c r="N16" s="12">
        <v>0</v>
      </c>
      <c r="O16" s="64" t="s">
        <v>94</v>
      </c>
      <c r="P16" s="64" t="s">
        <v>96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 t="s">
        <v>38</v>
      </c>
      <c r="F17" s="61">
        <f>IFERROR(VLOOKUP(E17,Productos[],2,FALSE),"0")-D17*IFERROR(VLOOKUP(E17,Productos[],3,FALSE),"0")</f>
        <v>200</v>
      </c>
      <c r="G17" s="13">
        <v>1</v>
      </c>
      <c r="H17" s="132">
        <f t="shared" si="0"/>
        <v>200</v>
      </c>
      <c r="I17" s="133">
        <f t="shared" si="1"/>
        <v>200</v>
      </c>
      <c r="J17" s="60"/>
      <c r="K17" s="59">
        <f t="shared" si="2"/>
        <v>0</v>
      </c>
      <c r="M17" s="29">
        <v>22</v>
      </c>
      <c r="N17" s="12">
        <v>0</v>
      </c>
      <c r="O17" s="64" t="s">
        <v>95</v>
      </c>
      <c r="P17" s="64" t="s">
        <v>96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33</v>
      </c>
      <c r="F18" s="61">
        <f>IFERROR(VLOOKUP(E18,Productos[],2,FALSE),"0")-D18*IFERROR(VLOOKUP(E18,Productos[],3,FALSE),"0")</f>
        <v>450</v>
      </c>
      <c r="G18" s="13">
        <v>1</v>
      </c>
      <c r="H18" s="132">
        <f t="shared" si="0"/>
        <v>450</v>
      </c>
      <c r="I18" s="133">
        <f t="shared" si="1"/>
        <v>450</v>
      </c>
      <c r="J18" s="60"/>
      <c r="K18" s="59">
        <f t="shared" si="2"/>
        <v>0</v>
      </c>
      <c r="M18" s="29">
        <v>23</v>
      </c>
      <c r="N18" s="12">
        <v>0</v>
      </c>
      <c r="O18" s="64"/>
      <c r="P18" s="64"/>
      <c r="Q18" s="60"/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 t="s">
        <v>55</v>
      </c>
      <c r="F19" s="61">
        <f>IFERROR(VLOOKUP(E19,Productos[],2,FALSE),"0")-D19*IFERROR(VLOOKUP(E19,Productos[],3,FALSE),"0")</f>
        <v>500</v>
      </c>
      <c r="G19" s="13">
        <v>1</v>
      </c>
      <c r="H19" s="132">
        <f t="shared" si="0"/>
        <v>500</v>
      </c>
      <c r="I19" s="133">
        <f t="shared" si="1"/>
        <v>500</v>
      </c>
      <c r="J19" s="60"/>
      <c r="K19" s="59">
        <f t="shared" si="2"/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 t="s">
        <v>34</v>
      </c>
      <c r="F20" s="61">
        <f>IFERROR(VLOOKUP(E20,Productos[],2,FALSE),"0")-D20*IFERROR(VLOOKUP(E20,Productos[],3,FALSE),"0")</f>
        <v>450</v>
      </c>
      <c r="G20" s="13">
        <v>1</v>
      </c>
      <c r="H20" s="132">
        <f t="shared" si="0"/>
        <v>450</v>
      </c>
      <c r="I20" s="133">
        <f t="shared" si="1"/>
        <v>450</v>
      </c>
      <c r="J20" s="60"/>
      <c r="K20" s="59"/>
      <c r="M20" s="137"/>
      <c r="N20" s="27"/>
      <c r="O20" s="137"/>
      <c r="Q20" s="35">
        <f>SUM(Q5:Q19)</f>
        <v>11800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 t="s">
        <v>55</v>
      </c>
      <c r="F21" s="61">
        <f>IFERROR(VLOOKUP(E21,Productos[],2,FALSE),"0")-D21*IFERROR(VLOOKUP(E21,Productos[],3,FALSE),"0")</f>
        <v>500</v>
      </c>
      <c r="G21" s="13">
        <v>1</v>
      </c>
      <c r="H21" s="132">
        <f t="shared" si="0"/>
        <v>500</v>
      </c>
      <c r="I21" s="133">
        <f t="shared" si="1"/>
        <v>500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 t="s">
        <v>37</v>
      </c>
      <c r="F22" s="61">
        <f>IFERROR(VLOOKUP(E22,Productos[],2,FALSE),"0")-D22*IFERROR(VLOOKUP(E22,Productos[],3,FALSE),"0")</f>
        <v>200</v>
      </c>
      <c r="G22" s="98">
        <v>1</v>
      </c>
      <c r="H22" s="132">
        <f t="shared" si="0"/>
        <v>200</v>
      </c>
      <c r="I22" s="133">
        <f t="shared" si="1"/>
        <v>200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 t="s">
        <v>34</v>
      </c>
      <c r="F23" s="61">
        <f>IFERROR(VLOOKUP(E23,Productos[],2,FALSE),"0")-D23*IFERROR(VLOOKUP(E23,Productos[],3,FALSE),"0")</f>
        <v>450</v>
      </c>
      <c r="G23" s="13">
        <v>1</v>
      </c>
      <c r="H23" s="132">
        <f t="shared" si="0"/>
        <v>450</v>
      </c>
      <c r="I23" s="133">
        <f t="shared" si="1"/>
        <v>450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0</v>
      </c>
      <c r="C24" s="20">
        <v>1</v>
      </c>
      <c r="D24" s="123">
        <v>0</v>
      </c>
      <c r="E24" s="83" t="s">
        <v>33</v>
      </c>
      <c r="F24" s="61">
        <f>IFERROR(VLOOKUP(E24,Productos[],2,FALSE),"0")-D24*IFERROR(VLOOKUP(E24,Productos[],3,FALSE),"0")</f>
        <v>450</v>
      </c>
      <c r="G24" s="13">
        <v>1</v>
      </c>
      <c r="H24" s="132">
        <f t="shared" si="0"/>
        <v>450</v>
      </c>
      <c r="I24" s="133">
        <f t="shared" si="1"/>
        <v>0</v>
      </c>
      <c r="J24" s="60" t="s">
        <v>98</v>
      </c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 t="s">
        <v>37</v>
      </c>
      <c r="F25" s="61">
        <f>IFERROR(VLOOKUP(E25,Productos[],2,FALSE),"0")-D25*IFERROR(VLOOKUP(E25,Productos[],3,FALSE),"0")</f>
        <v>200</v>
      </c>
      <c r="G25" s="13">
        <v>1</v>
      </c>
      <c r="H25" s="132">
        <f t="shared" si="0"/>
        <v>200</v>
      </c>
      <c r="I25" s="133">
        <f t="shared" si="1"/>
        <v>200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0</v>
      </c>
      <c r="C26" s="20">
        <v>1</v>
      </c>
      <c r="D26" s="123">
        <v>0</v>
      </c>
      <c r="E26" s="83" t="s">
        <v>33</v>
      </c>
      <c r="F26" s="61">
        <f>IFERROR(VLOOKUP(E26,Productos[],2,FALSE),"0")-D26*IFERROR(VLOOKUP(E26,Productos[],3,FALSE),"0")</f>
        <v>450</v>
      </c>
      <c r="G26" s="13">
        <v>1</v>
      </c>
      <c r="H26" s="132">
        <f t="shared" si="0"/>
        <v>450</v>
      </c>
      <c r="I26" s="133">
        <f t="shared" si="1"/>
        <v>0</v>
      </c>
      <c r="J26" s="60" t="s">
        <v>99</v>
      </c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 t="s">
        <v>34</v>
      </c>
      <c r="F27" s="61">
        <f>IFERROR(VLOOKUP(E27,Productos[],2,FALSE),"0")-D27*IFERROR(VLOOKUP(E27,Productos[],3,FALSE),"0")</f>
        <v>450</v>
      </c>
      <c r="G27" s="13">
        <v>1</v>
      </c>
      <c r="H27" s="132">
        <f t="shared" si="0"/>
        <v>450</v>
      </c>
      <c r="I27" s="133">
        <f t="shared" si="1"/>
        <v>450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 t="s">
        <v>38</v>
      </c>
      <c r="F28" s="61">
        <f>IFERROR(VLOOKUP(E28,Productos[],2,FALSE),"0")-D28*IFERROR(VLOOKUP(E28,Productos[],3,FALSE),"0")</f>
        <v>200</v>
      </c>
      <c r="G28" s="13">
        <v>1</v>
      </c>
      <c r="H28" s="132">
        <f t="shared" si="0"/>
        <v>200</v>
      </c>
      <c r="I28" s="133">
        <f t="shared" si="1"/>
        <v>200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 t="s">
        <v>34</v>
      </c>
      <c r="F29" s="61">
        <f>IFERROR(VLOOKUP(E29,Productos[],2,FALSE),"0")-D29*IFERROR(VLOOKUP(E29,Productos[],3,FALSE),"0")</f>
        <v>450</v>
      </c>
      <c r="G29" s="13">
        <v>1</v>
      </c>
      <c r="H29" s="132">
        <f t="shared" si="0"/>
        <v>450</v>
      </c>
      <c r="I29" s="133">
        <f t="shared" si="1"/>
        <v>450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 t="s">
        <v>41</v>
      </c>
      <c r="F30" s="61">
        <f>IFERROR(VLOOKUP(E30,Productos[],2,FALSE),"0")-D30*IFERROR(VLOOKUP(E30,Productos[],3,FALSE),"0")</f>
        <v>200</v>
      </c>
      <c r="G30" s="13">
        <v>1</v>
      </c>
      <c r="H30" s="132">
        <f t="shared" si="0"/>
        <v>200</v>
      </c>
      <c r="I30" s="133">
        <f t="shared" si="1"/>
        <v>200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 t="s">
        <v>42</v>
      </c>
      <c r="F31" s="61">
        <f>IFERROR(VLOOKUP(E31,Productos[],2,FALSE),"0")-D31*IFERROR(VLOOKUP(E31,Productos[],3,FALSE),"0")</f>
        <v>200</v>
      </c>
      <c r="G31" s="13">
        <v>1</v>
      </c>
      <c r="H31" s="132">
        <f t="shared" si="0"/>
        <v>200</v>
      </c>
      <c r="I31" s="133">
        <f t="shared" si="1"/>
        <v>200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 t="s">
        <v>33</v>
      </c>
      <c r="F32" s="61">
        <f>IFERROR(VLOOKUP(E32,Productos[],2,FALSE),"0")-D32*IFERROR(VLOOKUP(E32,Productos[],3,FALSE),"0")</f>
        <v>450</v>
      </c>
      <c r="G32" s="13">
        <v>2</v>
      </c>
      <c r="H32" s="132">
        <f t="shared" si="0"/>
        <v>900</v>
      </c>
      <c r="I32" s="133">
        <f t="shared" si="1"/>
        <v>900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 t="s">
        <v>33</v>
      </c>
      <c r="F33" s="61">
        <f>IFERROR(VLOOKUP(E33,Productos[],2,FALSE),"0")-D33*IFERROR(VLOOKUP(E33,Productos[],3,FALSE),"0")</f>
        <v>450</v>
      </c>
      <c r="G33" s="13">
        <v>1</v>
      </c>
      <c r="H33" s="132">
        <f t="shared" si="0"/>
        <v>450</v>
      </c>
      <c r="I33" s="133">
        <f t="shared" si="1"/>
        <v>450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 t="s">
        <v>33</v>
      </c>
      <c r="F34" s="61">
        <f>IFERROR(VLOOKUP(E34,Productos[],2,FALSE),"0")-D34*IFERROR(VLOOKUP(E34,Productos[],3,FALSE),"0")</f>
        <v>450</v>
      </c>
      <c r="G34" s="13">
        <v>1</v>
      </c>
      <c r="H34" s="132">
        <f t="shared" si="0"/>
        <v>450</v>
      </c>
      <c r="I34" s="133">
        <f t="shared" si="1"/>
        <v>450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 t="s">
        <v>33</v>
      </c>
      <c r="F35" s="61">
        <f>IFERROR(VLOOKUP(E35,Productos[],2,FALSE),"0")-D35*IFERROR(VLOOKUP(E35,Productos[],3,FALSE),"0")</f>
        <v>450</v>
      </c>
      <c r="G35" s="13">
        <v>1</v>
      </c>
      <c r="H35" s="132">
        <f t="shared" si="0"/>
        <v>450</v>
      </c>
      <c r="I35" s="133">
        <f t="shared" si="1"/>
        <v>450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 t="s">
        <v>33</v>
      </c>
      <c r="F36" s="61">
        <f>IFERROR(VLOOKUP(E36,Productos[],2,FALSE),"0")-D36*IFERROR(VLOOKUP(E36,Productos[],3,FALSE),"0")</f>
        <v>450</v>
      </c>
      <c r="G36" s="13">
        <v>1</v>
      </c>
      <c r="H36" s="132">
        <f t="shared" si="0"/>
        <v>450</v>
      </c>
      <c r="I36" s="133">
        <f t="shared" si="1"/>
        <v>450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 t="s">
        <v>34</v>
      </c>
      <c r="F37" s="61">
        <f>IFERROR(VLOOKUP(E37,Productos[],2,FALSE),"0")-D37*IFERROR(VLOOKUP(E37,Productos[],3,FALSE),"0")</f>
        <v>450</v>
      </c>
      <c r="G37" s="13">
        <v>1</v>
      </c>
      <c r="H37" s="132">
        <f t="shared" si="0"/>
        <v>450</v>
      </c>
      <c r="I37" s="133">
        <f t="shared" si="1"/>
        <v>450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 t="s">
        <v>33</v>
      </c>
      <c r="F38" s="61">
        <f>IFERROR(VLOOKUP(E38,Productos[],2,FALSE),"0")-D38*IFERROR(VLOOKUP(E38,Productos[],3,FALSE),"0")</f>
        <v>450</v>
      </c>
      <c r="G38" s="13">
        <v>2</v>
      </c>
      <c r="H38" s="132">
        <f t="shared" si="0"/>
        <v>900</v>
      </c>
      <c r="I38" s="133">
        <f t="shared" ref="I38:I69" si="4">B38*C38*F38*G38</f>
        <v>900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 t="s">
        <v>36</v>
      </c>
      <c r="F39" s="61">
        <f>IFERROR(VLOOKUP(E39,Productos[],2,FALSE),"0")-D39*IFERROR(VLOOKUP(E39,Productos[],3,FALSE),"0")</f>
        <v>350</v>
      </c>
      <c r="G39" s="13">
        <v>2</v>
      </c>
      <c r="H39" s="132">
        <f t="shared" si="0"/>
        <v>700</v>
      </c>
      <c r="I39" s="133">
        <f t="shared" si="4"/>
        <v>700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 t="s">
        <v>41</v>
      </c>
      <c r="F40" s="61">
        <f>IFERROR(VLOOKUP(E40,Productos[],2,FALSE),"0")-D40*IFERROR(VLOOKUP(E40,Productos[],3,FALSE),"0")</f>
        <v>200</v>
      </c>
      <c r="G40" s="13">
        <v>1</v>
      </c>
      <c r="H40" s="132">
        <v>500</v>
      </c>
      <c r="I40" s="133">
        <f t="shared" si="4"/>
        <v>200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 t="s">
        <v>55</v>
      </c>
      <c r="F41" s="61">
        <f>IFERROR(VLOOKUP(E41,Productos[],2,FALSE),"0")-D41*IFERROR(VLOOKUP(E41,Productos[],3,FALSE),"0")</f>
        <v>500</v>
      </c>
      <c r="G41" s="13">
        <v>3</v>
      </c>
      <c r="H41" s="132">
        <f t="shared" ref="H41:H76" si="5">F41*G41</f>
        <v>1500</v>
      </c>
      <c r="I41" s="133">
        <f t="shared" si="4"/>
        <v>1500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 t="s">
        <v>33</v>
      </c>
      <c r="F42" s="61">
        <f>IFERROR(VLOOKUP(E42,Productos[],2,FALSE),"0")-D42*IFERROR(VLOOKUP(E42,Productos[],3,FALSE),"0")</f>
        <v>450</v>
      </c>
      <c r="G42" s="13">
        <v>1</v>
      </c>
      <c r="H42" s="132">
        <f t="shared" si="5"/>
        <v>450</v>
      </c>
      <c r="I42" s="133">
        <f t="shared" si="4"/>
        <v>450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 t="s">
        <v>33</v>
      </c>
      <c r="F43" s="61">
        <f>IFERROR(VLOOKUP(E43,Productos[],2,FALSE),"0")-D43*IFERROR(VLOOKUP(E43,Productos[],3,FALSE),"0")</f>
        <v>450</v>
      </c>
      <c r="G43" s="13">
        <v>1</v>
      </c>
      <c r="H43" s="132">
        <f t="shared" si="5"/>
        <v>450</v>
      </c>
      <c r="I43" s="133">
        <f t="shared" si="4"/>
        <v>450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 t="s">
        <v>33</v>
      </c>
      <c r="F44" s="61">
        <f>IFERROR(VLOOKUP(E44,Productos[],2,FALSE),"0")-D44*IFERROR(VLOOKUP(E44,Productos[],3,FALSE),"0")</f>
        <v>450</v>
      </c>
      <c r="G44" s="13">
        <v>2</v>
      </c>
      <c r="H44" s="132">
        <f t="shared" si="5"/>
        <v>900</v>
      </c>
      <c r="I44" s="133">
        <f t="shared" si="4"/>
        <v>900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 t="s">
        <v>41</v>
      </c>
      <c r="F45" s="61">
        <f>IFERROR(VLOOKUP(E45,Productos[],2,FALSE),"0")-D45*IFERROR(VLOOKUP(E45,Productos[],3,FALSE),"0")</f>
        <v>200</v>
      </c>
      <c r="G45" s="13">
        <v>1</v>
      </c>
      <c r="H45" s="132">
        <f t="shared" si="5"/>
        <v>200</v>
      </c>
      <c r="I45" s="133">
        <f t="shared" si="4"/>
        <v>200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 t="s">
        <v>34</v>
      </c>
      <c r="F46" s="61">
        <f>IFERROR(VLOOKUP(E46,Productos[],2,FALSE),"0")-D46*IFERROR(VLOOKUP(E46,Productos[],3,FALSE),"0")</f>
        <v>450</v>
      </c>
      <c r="G46" s="13">
        <v>1</v>
      </c>
      <c r="H46" s="132">
        <f t="shared" si="5"/>
        <v>450</v>
      </c>
      <c r="I46" s="133">
        <f t="shared" si="4"/>
        <v>450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 t="s">
        <v>34</v>
      </c>
      <c r="F47" s="61">
        <f>IFERROR(VLOOKUP(E47,Productos[],2,FALSE),"0")-D47*IFERROR(VLOOKUP(E47,Productos[],3,FALSE),"0")</f>
        <v>450</v>
      </c>
      <c r="G47" s="13">
        <v>1</v>
      </c>
      <c r="H47" s="132">
        <f t="shared" si="5"/>
        <v>450</v>
      </c>
      <c r="I47" s="133">
        <f t="shared" si="4"/>
        <v>450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 t="s">
        <v>35</v>
      </c>
      <c r="F48" s="61">
        <f>IFERROR(VLOOKUP(E48,Productos[],2,FALSE),"0")-D48*IFERROR(VLOOKUP(E48,Productos[],3,FALSE),"0")</f>
        <v>450</v>
      </c>
      <c r="G48" s="13">
        <v>2</v>
      </c>
      <c r="H48" s="132">
        <f t="shared" si="5"/>
        <v>900</v>
      </c>
      <c r="I48" s="133">
        <f t="shared" si="4"/>
        <v>900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 t="s">
        <v>34</v>
      </c>
      <c r="F49" s="61">
        <f>IFERROR(VLOOKUP(E49,Productos[],2,FALSE),"0")-D49*IFERROR(VLOOKUP(E49,Productos[],3,FALSE),"0")</f>
        <v>450</v>
      </c>
      <c r="G49" s="13">
        <v>1</v>
      </c>
      <c r="H49" s="132">
        <f t="shared" si="5"/>
        <v>450</v>
      </c>
      <c r="I49" s="133">
        <f t="shared" si="4"/>
        <v>450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 t="s">
        <v>55</v>
      </c>
      <c r="F50" s="61">
        <f>IFERROR(VLOOKUP(E50,Productos[],2,FALSE),"0")-D50*IFERROR(VLOOKUP(E50,Productos[],3,FALSE),"0")</f>
        <v>500</v>
      </c>
      <c r="G50" s="13">
        <v>2</v>
      </c>
      <c r="H50" s="132">
        <f t="shared" si="5"/>
        <v>1000</v>
      </c>
      <c r="I50" s="133">
        <f t="shared" si="4"/>
        <v>1000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 t="s">
        <v>34</v>
      </c>
      <c r="F51" s="61">
        <f>IFERROR(VLOOKUP(E51,Productos[],2,FALSE),"0")-D51*IFERROR(VLOOKUP(E51,Productos[],3,FALSE),"0")</f>
        <v>450</v>
      </c>
      <c r="G51" s="13">
        <v>1</v>
      </c>
      <c r="H51" s="132">
        <f t="shared" si="5"/>
        <v>450</v>
      </c>
      <c r="I51" s="133">
        <f t="shared" si="4"/>
        <v>450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 t="s">
        <v>34</v>
      </c>
      <c r="F52" s="61">
        <f>IFERROR(VLOOKUP(E52,Productos[],2,FALSE),"0")-D52*IFERROR(VLOOKUP(E52,Productos[],3,FALSE),"0")</f>
        <v>450</v>
      </c>
      <c r="G52" s="13">
        <v>1</v>
      </c>
      <c r="H52" s="132">
        <f t="shared" si="5"/>
        <v>450</v>
      </c>
      <c r="I52" s="133">
        <f t="shared" si="4"/>
        <v>450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 t="s">
        <v>55</v>
      </c>
      <c r="F53" s="61">
        <f>IFERROR(VLOOKUP(E53,Productos[],2,FALSE),"0")-D53*IFERROR(VLOOKUP(E53,Productos[],3,FALSE),"0")</f>
        <v>500</v>
      </c>
      <c r="G53" s="13">
        <v>2</v>
      </c>
      <c r="H53" s="132">
        <f t="shared" si="5"/>
        <v>1000</v>
      </c>
      <c r="I53" s="133">
        <f t="shared" si="4"/>
        <v>1000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 t="s">
        <v>34</v>
      </c>
      <c r="F54" s="61">
        <f>IFERROR(VLOOKUP(E54,Productos[],2,FALSE),"0")-D54*IFERROR(VLOOKUP(E54,Productos[],3,FALSE),"0")</f>
        <v>450</v>
      </c>
      <c r="G54" s="13">
        <v>1</v>
      </c>
      <c r="H54" s="132">
        <f t="shared" si="5"/>
        <v>450</v>
      </c>
      <c r="I54" s="133">
        <f t="shared" si="4"/>
        <v>450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0</v>
      </c>
      <c r="C55" s="20">
        <v>1</v>
      </c>
      <c r="D55" s="123">
        <v>0</v>
      </c>
      <c r="E55" s="83" t="s">
        <v>34</v>
      </c>
      <c r="F55" s="61">
        <f>IFERROR(VLOOKUP(E55,Productos[],2,FALSE),"0")-D55*IFERROR(VLOOKUP(E55,Productos[],3,FALSE),"0")</f>
        <v>450</v>
      </c>
      <c r="G55" s="13">
        <v>2</v>
      </c>
      <c r="H55" s="132">
        <f t="shared" si="5"/>
        <v>900</v>
      </c>
      <c r="I55" s="133">
        <f t="shared" si="4"/>
        <v>0</v>
      </c>
      <c r="J55" s="60" t="s">
        <v>100</v>
      </c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 t="s">
        <v>35</v>
      </c>
      <c r="F56" s="61">
        <f>IFERROR(VLOOKUP(E56,Productos[],2,FALSE),"0")-D56*IFERROR(VLOOKUP(E56,Productos[],3,FALSE),"0")</f>
        <v>450</v>
      </c>
      <c r="G56" s="13">
        <v>1</v>
      </c>
      <c r="H56" s="132">
        <f t="shared" si="5"/>
        <v>450</v>
      </c>
      <c r="I56" s="133">
        <f t="shared" si="4"/>
        <v>450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 t="s">
        <v>35</v>
      </c>
      <c r="F57" s="61">
        <f>IFERROR(VLOOKUP(E57,Productos[],2,FALSE),"0")-D57*IFERROR(VLOOKUP(E57,Productos[],3,FALSE),"0")</f>
        <v>450</v>
      </c>
      <c r="G57" s="13">
        <v>1</v>
      </c>
      <c r="H57" s="132">
        <f t="shared" si="5"/>
        <v>450</v>
      </c>
      <c r="I57" s="133">
        <f t="shared" si="4"/>
        <v>450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E9" sqref="E9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54" width="11.42578125" style="69" customWidth="1"/>
    <col min="55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450</v>
      </c>
      <c r="D2" s="72">
        <v>0</v>
      </c>
      <c r="E2" s="79">
        <v>75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20</v>
      </c>
      <c r="H2" s="81">
        <f>Productos[[#This Row],[Stock Inicial]]+(Productos[[#This Row],[Entradas]]-Productos[[#This Row],[Salidas]])</f>
        <v>55</v>
      </c>
      <c r="I2" s="71" t="s">
        <v>33</v>
      </c>
    </row>
    <row r="3" spans="2:12" x14ac:dyDescent="0.25">
      <c r="B3" s="71" t="s">
        <v>34</v>
      </c>
      <c r="C3" s="72">
        <v>450</v>
      </c>
      <c r="D3" s="72">
        <v>0</v>
      </c>
      <c r="E3" s="79">
        <v>66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19</v>
      </c>
      <c r="H3" s="81">
        <f>Productos[[#This Row],[Stock Inicial]]+(Productos[[#This Row],[Entradas]]-Productos[[#This Row],[Salidas]])</f>
        <v>47</v>
      </c>
      <c r="I3" s="71" t="s">
        <v>34</v>
      </c>
      <c r="J3" s="70"/>
    </row>
    <row r="4" spans="2:12" x14ac:dyDescent="0.25">
      <c r="B4" s="71" t="s">
        <v>35</v>
      </c>
      <c r="C4" s="72">
        <v>450</v>
      </c>
      <c r="D4" s="72">
        <v>0</v>
      </c>
      <c r="E4" s="79">
        <v>37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4</v>
      </c>
      <c r="H4" s="81">
        <f>Productos[[#This Row],[Stock Inicial]]+(Productos[[#This Row],[Entradas]]-Productos[[#This Row],[Salidas]])</f>
        <v>33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102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3</v>
      </c>
      <c r="H5" s="81">
        <f>Productos[[#This Row],[Stock Inicial]]+(Productos[[#This Row],[Entradas]]-Productos[[#This Row],[Salidas]])</f>
        <v>99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25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2</v>
      </c>
      <c r="H6" s="81">
        <f>Productos[[#This Row],[Stock Inicial]]+(Productos[[#This Row],[Entradas]]-Productos[[#This Row],[Salidas]])</f>
        <v>23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16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4</v>
      </c>
      <c r="H7" s="81">
        <f>Productos[[#This Row],[Stock Inicial]]+(Productos[[#This Row],[Entradas]]-Productos[[#This Row],[Salidas]])</f>
        <v>12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5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5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17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4</v>
      </c>
      <c r="H10" s="81">
        <f>Productos[[#This Row],[Stock Inicial]]+(Productos[[#This Row],[Entradas]]-Productos[[#This Row],[Salidas]])</f>
        <v>13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42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1</v>
      </c>
      <c r="H11" s="81">
        <f>Productos[[#This Row],[Stock Inicial]]+(Productos[[#This Row],[Entradas]]-Productos[[#This Row],[Salidas]])</f>
        <v>41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11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11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8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8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978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9</v>
      </c>
      <c r="H24" s="110">
        <f>Productos[[#This Row],[Stock Inicial]]+(Productos[[#This Row],[Entradas]]-Productos[[#This Row],[Salidas]])</f>
        <v>969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48" width="11.42578125" style="69" customWidth="1"/>
    <col min="49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2023-01-28T04:51:47Z</dcterms:modified>
</cp:coreProperties>
</file>