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2" i="2" l="1"/>
  <c r="H5" i="2"/>
  <c r="H6" i="2"/>
  <c r="H7" i="2"/>
  <c r="H8" i="2"/>
  <c r="H9" i="2"/>
  <c r="H10" i="2"/>
  <c r="H11" i="2"/>
  <c r="H36" i="1"/>
  <c r="I1" i="1"/>
  <c r="I3" i="1" s="1"/>
  <c r="H9" i="1"/>
  <c r="H17" i="1"/>
  <c r="H2" i="2"/>
  <c r="H3" i="2"/>
  <c r="H4" i="2"/>
  <c r="H13" i="1"/>
  <c r="H32" i="1"/>
  <c r="H7" i="1"/>
  <c r="H11" i="1"/>
  <c r="H15" i="1"/>
  <c r="H19" i="1"/>
  <c r="H34" i="1"/>
  <c r="H38" i="1"/>
  <c r="K77" i="1"/>
  <c r="H8" i="1"/>
  <c r="H10" i="1"/>
  <c r="H12" i="1"/>
  <c r="H14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<sst xmlns="http://schemas.openxmlformats.org/spreadsheetml/2006/main" count="175" uniqueCount="99">
  <si>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</si>
  <si>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</si>
  <si>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</si>
  <si>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</si>
  <si>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</si>
  <si>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</si>
  <si>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</si>
  <si>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</si>
  <si>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</si>
  <si>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</si>
  <si>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</si>
  <si>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</si>
  <si>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</si>
  <si>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</si>
  <si>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</si>
  <si>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</si>
  <si>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</si>
  <si>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</si>
  <si>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</si>
  <si>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</si>
  <si>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</si>
  <si>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</si>
  <si>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</si>
  <si>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</si>
  <si>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</si>
  <si>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</si>
  <si>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</si>
  <si>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</si>
  <si>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</si>
  <si>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</si>
  <si>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</si>
  <si>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</si>
  <si>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</si>
  <si>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</si>
  <si>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</si>
  <si>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</si>
  <si>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</si>
  <si>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</si>
  <si>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</si>
  <si>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</si>
  <si>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</si>
  <si>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</si>
  <si>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</si>
  <si>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</si>
  <si>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</si>
  <si>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</si>
  <si>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</si>
  <si>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</si>
  <si>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</si>
  <si>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</si>
  <si>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</si>
  <si>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</si>
  <si>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</si>
  <si>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</si>
  <si>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</si>
  <si>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</si>
  <si>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</si>
  <si>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</si>
  <si>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</si>
  <si>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</si>
  <si>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</si>
  <si>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</si>
  <si>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</si>
  <si>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</si>
  <si>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</si>
  <si>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</si>
  <si>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</si>
  <si>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</si>
  <si>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</si>
  <si>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</si>
  <si>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</si>
  <si>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</si>
  <si>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</si>
  <si>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</si>
  <si>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</si>
  <si>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</si>
  <si>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</si>
  <si>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</si>
  <si>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</si>
  <si>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</si>
  <si>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</si>
  <si>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</si>
  <si>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</si>
  <si>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</si>
  <si>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</si>
  <si>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</si>
  <si>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</si>
  <si>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</si>
  <si>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</si>
  <si>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</si>
  <si>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</si>
  <si>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</si>
  <si>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Ivaldi</t>
  </si>
  <si>
    <t xml:space="preserve">Ramos </t>
  </si>
  <si>
    <t>Eliseo</t>
  </si>
  <si>
    <t>Delgado</t>
  </si>
  <si>
    <t>Richard</t>
  </si>
  <si>
    <t>Munich Cele</t>
  </si>
  <si>
    <t>Chiki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</si>
</sst>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55" zoomScaleNormal="100" workbookViewId="0">
      <selection activeCell="E19" sqref="E1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2" width="11.42578125" style="117" customWidth="1"/>
    <col min="83" max="16384" width="11.42578125" style="117"/>
  </cols>
  <sheetData>
    <row r="1" spans="1:34" x14ac:dyDescent="0.25">
      <c r="A1" s="31"/>
      <c r="E1" s="49" t="s">
        <v>0</v>
      </c>
      <c r="F1" s="50">
        <f>SUM(I6:I75)</f>
        <v>5200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17200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12000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17200</v>
      </c>
      <c r="Q2" s="38">
        <f ca="1">(TEXT(S2,"####-##-##"))*1</f>
        <v>44957</v>
      </c>
      <c r="R2" s="39">
        <f ca="1">(TEXT(S2,"####-##-##"))*1</f>
        <v>44957</v>
      </c>
      <c r="S2" s="17" t="str">
        <f ca="1">MID(CELL("filename"),FIND("[",CELL("filename"))+1,8)</f>
        <v>20230131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17200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/>
      <c r="C6" s="127">
        <v>1</v>
      </c>
      <c r="D6" s="128">
        <v>0</v>
      </c>
      <c r="E6" s="129" t="s">
        <v>36</v>
      </c>
      <c r="F6" s="130">
        <f>IFERROR(VLOOKUP(E6,Productos[],2,FALSE),"0")-D6*IFERROR(VLOOKUP(E6,Productos[],3,FALSE),"0")</f>
        <v>350</v>
      </c>
      <c r="G6" s="131">
        <v>1</v>
      </c>
      <c r="H6" s="132">
        <f t="shared" ref="H6:H39" si="0">F6*G6</f>
        <v>350</v>
      </c>
      <c r="I6" s="133">
        <f t="shared" ref="I6:I37" si="1">B6*C6*F6*G6</f>
        <v>0</v>
      </c>
      <c r="J6" s="134" t="s">
        <v>96</v>
      </c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40</v>
      </c>
      <c r="F7" s="61">
        <f>IFERROR(VLOOKUP(E7,Productos[],2,FALSE),"0")-D7*IFERROR(VLOOKUP(E7,Productos[],3,FALSE),"0")</f>
        <v>200</v>
      </c>
      <c r="G7" s="13">
        <v>1</v>
      </c>
      <c r="H7" s="132">
        <f t="shared" si="0"/>
        <v>200</v>
      </c>
      <c r="I7" s="133">
        <f t="shared" si="1"/>
        <v>200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38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35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33</v>
      </c>
      <c r="F10" s="61">
        <f>IFERROR(VLOOKUP(E10,Productos[],2,FALSE),"0")-D10*IFERROR(VLOOKUP(E10,Productos[],3,FALSE),"0")</f>
        <v>450</v>
      </c>
      <c r="G10" s="13">
        <v>1</v>
      </c>
      <c r="H10" s="132">
        <f t="shared" si="0"/>
        <v>450</v>
      </c>
      <c r="I10" s="133">
        <f t="shared" si="1"/>
        <v>450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/>
      <c r="C11" s="20">
        <v>1</v>
      </c>
      <c r="D11" s="123">
        <v>0</v>
      </c>
      <c r="E11" s="83" t="s">
        <v>42</v>
      </c>
      <c r="F11" s="61">
        <f>IFERROR(VLOOKUP(E11,Productos[],2,FALSE),"0")-D11*IFERROR(VLOOKUP(E11,Productos[],3,FALSE),"0")</f>
        <v>200</v>
      </c>
      <c r="G11" s="13">
        <v>1</v>
      </c>
      <c r="H11" s="132">
        <f t="shared" si="0"/>
        <v>200</v>
      </c>
      <c r="I11" s="133">
        <f t="shared" si="1"/>
        <v>0</v>
      </c>
      <c r="J11" s="60" t="s">
        <v>98</v>
      </c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/>
      <c r="C12" s="20">
        <v>1</v>
      </c>
      <c r="D12" s="123">
        <v>0</v>
      </c>
      <c r="E12" s="83" t="s">
        <v>45</v>
      </c>
      <c r="F12" s="61">
        <f>IFERROR(VLOOKUP(E12,Productos[],2,FALSE),"0")-D12*IFERROR(VLOOKUP(E12,Productos[],3,FALSE),"0")</f>
        <v>350</v>
      </c>
      <c r="G12" s="13">
        <v>1</v>
      </c>
      <c r="H12" s="132">
        <f t="shared" si="0"/>
        <v>350</v>
      </c>
      <c r="I12" s="133">
        <f t="shared" si="1"/>
        <v>0</v>
      </c>
      <c r="J12" s="60" t="s">
        <v>98</v>
      </c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40</v>
      </c>
      <c r="F13" s="61">
        <f>IFERROR(VLOOKUP(E13,Productos[],2,FALSE),"0")-D13*IFERROR(VLOOKUP(E13,Productos[],3,FALSE),"0")</f>
        <v>200</v>
      </c>
      <c r="G13" s="13">
        <v>1</v>
      </c>
      <c r="H13" s="132">
        <f t="shared" si="0"/>
        <v>200</v>
      </c>
      <c r="I13" s="133">
        <f t="shared" si="1"/>
        <v>200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41</v>
      </c>
      <c r="F14" s="61">
        <f>IFERROR(VLOOKUP(E14,Productos[],2,FALSE),"0")-D14*IFERROR(VLOOKUP(E14,Productos[],3,FALSE),"0")</f>
        <v>200</v>
      </c>
      <c r="G14" s="13">
        <v>2</v>
      </c>
      <c r="H14" s="132">
        <f t="shared" si="0"/>
        <v>400</v>
      </c>
      <c r="I14" s="133">
        <f t="shared" si="1"/>
        <v>400</v>
      </c>
      <c r="J14" s="60"/>
      <c r="K14" s="59">
        <f t="shared" si="2"/>
        <v>0</v>
      </c>
      <c r="M14" s="29">
        <v>19</v>
      </c>
      <c r="N14" s="12">
        <v>0</v>
      </c>
      <c r="O14" s="64"/>
      <c r="P14" s="64"/>
      <c r="Q14" s="60"/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2</v>
      </c>
      <c r="H15" s="132">
        <f t="shared" si="0"/>
        <v>700</v>
      </c>
      <c r="I15" s="133">
        <f t="shared" si="1"/>
        <v>700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92</v>
      </c>
      <c r="P15" s="64"/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 t="shared" si="2"/>
        <v>0</v>
      </c>
      <c r="M16" s="29">
        <v>21</v>
      </c>
      <c r="N16" s="12">
        <v>0</v>
      </c>
      <c r="O16" s="64" t="s">
        <v>93</v>
      </c>
      <c r="P16" s="64" t="s">
        <v>97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36</v>
      </c>
      <c r="F17" s="61">
        <f>IFERROR(VLOOKUP(E17,Productos[],2,FALSE),"0")-D17*IFERROR(VLOOKUP(E17,Productos[],3,FALSE),"0")</f>
        <v>350</v>
      </c>
      <c r="G17" s="13">
        <v>1</v>
      </c>
      <c r="H17" s="132">
        <f t="shared" si="0"/>
        <v>350</v>
      </c>
      <c r="I17" s="133">
        <f t="shared" si="1"/>
        <v>350</v>
      </c>
      <c r="J17" s="60"/>
      <c r="K17" s="59">
        <f t="shared" si="2"/>
        <v>0</v>
      </c>
      <c r="M17" s="29">
        <v>22</v>
      </c>
      <c r="N17" s="12">
        <v>0</v>
      </c>
      <c r="O17" s="64" t="s">
        <v>94</v>
      </c>
      <c r="P17" s="64" t="s">
        <v>97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34</v>
      </c>
      <c r="F18" s="61">
        <f>IFERROR(VLOOKUP(E18,Productos[],2,FALSE),"0")-D18*IFERROR(VLOOKUP(E18,Productos[],3,FALSE),"0")</f>
        <v>450</v>
      </c>
      <c r="G18" s="13">
        <v>2</v>
      </c>
      <c r="H18" s="132">
        <f t="shared" si="0"/>
        <v>900</v>
      </c>
      <c r="I18" s="133">
        <f t="shared" si="1"/>
        <v>900</v>
      </c>
      <c r="J18" s="60"/>
      <c r="K18" s="59">
        <f t="shared" si="2"/>
        <v>0</v>
      </c>
      <c r="M18" s="29">
        <v>23</v>
      </c>
      <c r="N18" s="12">
        <v>0</v>
      </c>
      <c r="O18" s="64" t="s">
        <v>95</v>
      </c>
      <c r="P18" s="64" t="s">
        <v>97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/>
      <c r="F19" s="61">
        <f>IFERROR(VLOOKUP(E19,Productos[],2,FALSE),"0")-D19*IFERROR(VLOOKUP(E19,Productos[],3,FALSE),"0")</f>
        <v>0</v>
      </c>
      <c r="G19" s="13">
        <v>1</v>
      </c>
      <c r="H19" s="132">
        <f t="shared" si="0"/>
        <v>0</v>
      </c>
      <c r="I19" s="133">
        <f t="shared" si="1"/>
        <v>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/>
      <c r="F20" s="61">
        <f>IFERROR(VLOOKUP(E20,Productos[],2,FALSE),"0")-D20*IFERROR(VLOOKUP(E20,Productos[],3,FALSE),"0")</f>
        <v>0</v>
      </c>
      <c r="G20" s="13">
        <v>1</v>
      </c>
      <c r="H20" s="132">
        <f t="shared" si="0"/>
        <v>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12000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/>
      <c r="F21" s="61">
        <f>IFERROR(VLOOKUP(E21,Productos[],2,FALSE),"0")-D21*IFERROR(VLOOKUP(E21,Productos[],3,FALSE),"0")</f>
        <v>0</v>
      </c>
      <c r="G21" s="13">
        <v>1</v>
      </c>
      <c r="H21" s="132">
        <f t="shared" si="0"/>
        <v>0</v>
      </c>
      <c r="I21" s="133">
        <f t="shared" si="1"/>
        <v>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/>
      <c r="F22" s="61">
        <f>IFERROR(VLOOKUP(E22,Productos[],2,FALSE),"0")-D22*IFERROR(VLOOKUP(E22,Productos[],3,FALSE),"0")</f>
        <v>0</v>
      </c>
      <c r="G22" s="98">
        <v>1</v>
      </c>
      <c r="H22" s="132">
        <f t="shared" si="0"/>
        <v>0</v>
      </c>
      <c r="I22" s="133">
        <f t="shared" si="1"/>
        <v>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350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8" width="11.42578125" style="69" customWidth="1"/>
    <col min="59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19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1</v>
      </c>
      <c r="H2" s="81">
        <f>Productos[[#This Row],[Stock Inicial]]+(Productos[[#This Row],[Entradas]]-Productos[[#This Row],[Salidas]])</f>
        <v>18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29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4</v>
      </c>
      <c r="H3" s="81">
        <f>Productos[[#This Row],[Stock Inicial]]+(Productos[[#This Row],[Entradas]]-Productos[[#This Row],[Salidas]])</f>
        <v>25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16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2</v>
      </c>
      <c r="H4" s="81">
        <f>Productos[[#This Row],[Stock Inicial]]+(Productos[[#This Row],[Entradas]]-Productos[[#This Row],[Salidas]])</f>
        <v>14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74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4</v>
      </c>
      <c r="H5" s="81">
        <f>Productos[[#This Row],[Stock Inicial]]+(Productos[[#This Row],[Entradas]]-Productos[[#This Row],[Salidas]])</f>
        <v>70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22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22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9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8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2</v>
      </c>
      <c r="H9" s="81">
        <f>Productos[[#This Row],[Stock Inicial]]+(Productos[[#This Row],[Entradas]]-Productos[[#This Row],[Salidas]])</f>
        <v>3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13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2</v>
      </c>
      <c r="H10" s="81">
        <f>Productos[[#This Row],[Stock Inicial]]+(Productos[[#This Row],[Entradas]]-Productos[[#This Row],[Salidas]])</f>
        <v>11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39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38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5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4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2" width="11.42578125" style="69" customWidth="1"/>
    <col min="53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2023-02-01T05:02:02Z</dcterms:modified>
</cp:coreProperties>
</file>