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H13" i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I1" i="1" l="1"/>
  <c r="I3" i="1" s="1"/>
  <c r="I55" i="1"/>
  <c r="I30" i="1"/>
  <c r="H32" i="1"/>
  <c r="I14" i="1"/>
  <c r="H16" i="1"/>
  <c r="H20" i="1"/>
  <c r="I22" i="1"/>
  <c r="H36" i="1"/>
  <c r="I47" i="1"/>
  <c r="H2" i="2"/>
  <c r="H3" i="2"/>
  <c r="H4" i="2"/>
  <c r="H5" i="2"/>
  <c r="H6" i="2"/>
  <c r="H7" i="2"/>
  <c r="H8" i="2"/>
  <c r="H9" i="2"/>
  <c r="H10" i="2"/>
  <c r="H11" i="2"/>
  <c r="H12" i="2"/>
  <c r="I10" i="1"/>
  <c r="H18" i="1"/>
  <c r="I26" i="1"/>
  <c r="H34" i="1"/>
  <c r="H38" i="1"/>
  <c r="I43" i="1"/>
  <c r="I51" i="1"/>
  <c r="H6" i="1"/>
  <c r="K77" i="1"/>
  <c r="I8" i="1"/>
  <c r="I12" i="1"/>
  <c r="H17" i="1"/>
  <c r="H19" i="1"/>
  <c r="I24" i="1"/>
  <c r="I28" i="1"/>
  <c r="H33" i="1"/>
  <c r="H35" i="1"/>
  <c r="H37" i="1"/>
  <c r="H39" i="1"/>
  <c r="I41" i="1"/>
  <c r="I45" i="1"/>
  <c r="I49" i="1"/>
  <c r="I53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7" i="1"/>
  <c r="I9" i="1"/>
  <c r="I11" i="1"/>
  <c r="I13" i="1"/>
  <c r="I15" i="1"/>
  <c r="I21" i="1"/>
  <c r="I23" i="1"/>
  <c r="I25" i="1"/>
  <c r="I27" i="1"/>
  <c r="I29" i="1"/>
  <c r="I31" i="1"/>
  <c r="I42" i="1"/>
  <c r="I44" i="1"/>
  <c r="I46" i="1"/>
  <c r="I48" i="1"/>
  <c r="I50" i="1"/>
  <c r="I52" i="1"/>
  <c r="I54" i="1"/>
  <c r="H5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<sst xmlns="http://schemas.openxmlformats.org/spreadsheetml/2006/main" count="180" uniqueCount="100">
  <si>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</si>
  <si>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</si>
  <si>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</si>
  <si>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</si>
  <si>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</si>
  <si>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</si>
  <si>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</si>
  <si>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</si>
  <si>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</si>
  <si>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</si>
  <si>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</si>
  <si>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</si>
  <si>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</si>
  <si>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</si>
  <si>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</si>
  <si>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</si>
  <si>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</si>
  <si>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</si>
  <si>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</si>
  <si>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</si>
  <si>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</si>
  <si>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</si>
  <si>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</si>
  <si>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</si>
  <si>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</si>
  <si>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</si>
  <si>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</si>
  <si>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</si>
  <si>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</si>
  <si>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</si>
  <si>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</si>
  <si>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</si>
  <si>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</si>
  <si>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</si>
  <si>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</si>
  <si>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</si>
  <si>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</si>
  <si>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</si>
  <si>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</si>
  <si>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</si>
  <si>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</si>
  <si>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</si>
  <si>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</si>
  <si>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</si>
  <si>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</si>
  <si>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</si>
  <si>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</si>
  <si>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</si>
  <si>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</si>
  <si>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</si>
  <si>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</si>
  <si>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</si>
  <si>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</si>
  <si>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</si>
  <si>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</si>
  <si>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</si>
  <si>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</si>
  <si>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</si>
  <si>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</si>
  <si>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</si>
  <si>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</si>
  <si>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</si>
  <si>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</si>
  <si>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</si>
  <si>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</si>
  <si>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</si>
  <si>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</si>
  <si>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</si>
  <si>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</si>
  <si>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</si>
  <si>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</si>
  <si>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</si>
  <si>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</si>
  <si>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</si>
  <si>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</si>
  <si>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</si>
  <si>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</si>
  <si>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</si>
  <si>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</si>
  <si>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</si>
  <si>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</si>
  <si>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</si>
  <si>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</si>
  <si>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</si>
  <si>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</si>
  <si>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</si>
  <si>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</si>
  <si>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</si>
  <si>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</si>
  <si>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</si>
  <si>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</si>
  <si>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</si>
  <si>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Monje </t>
  </si>
  <si>
    <t>Serricho</t>
  </si>
  <si>
    <t xml:space="preserve">Sabrina </t>
  </si>
  <si>
    <t xml:space="preserve">Delgado </t>
  </si>
  <si>
    <t xml:space="preserve">Mun </t>
  </si>
  <si>
    <t>Devolucion Fiado</t>
  </si>
  <si>
    <t xml:space="preserve">Guly </t>
  </si>
  <si>
    <t>no me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</si>
</sst>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3" sqref="E2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96" width="11.42578125" style="117" customWidth="1"/>
    <col min="97" max="16384" width="11.42578125" style="117"/>
  </cols>
  <sheetData>
    <row r="1" spans="1:34" x14ac:dyDescent="0.25">
      <c r="A1" s="31"/>
      <c r="E1" s="49" t="s">
        <v>0</v>
      </c>
      <c r="F1" s="50">
        <f>SUM(I6:I75)</f>
        <v>10250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28550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18300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28550</v>
      </c>
      <c r="Q2" s="38">
        <f ca="1">(TEXT(S2,"####-##-##"))*1</f>
        <v>44971</v>
      </c>
      <c r="R2" s="39">
        <f ca="1">(TEXT(S2,"####-##-##"))*1</f>
        <v>44971</v>
      </c>
      <c r="S2" s="17" t="str">
        <f ca="1">MID(CELL("filename"),FIND("[",CELL("filename"))+1,8)</f>
        <v>20230214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28550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1</v>
      </c>
      <c r="E6" s="129" t="s">
        <v>35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39" si="0">F6*G6</f>
        <v>900</v>
      </c>
      <c r="I6" s="133">
        <f t="shared" ref="I6:I37" si="1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36</v>
      </c>
      <c r="F7" s="130">
        <f>IFERROR(VLOOKUP(E7,Productos[],2,FALSE),"0")-D7*IFERROR(VLOOKUP(E7,Productos[],3,FALSE),"0")</f>
        <v>350</v>
      </c>
      <c r="G7" s="13">
        <v>1</v>
      </c>
      <c r="H7" s="132">
        <f t="shared" si="0"/>
        <v>350</v>
      </c>
      <c r="I7" s="133">
        <f t="shared" si="1"/>
        <v>350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1</v>
      </c>
      <c r="E8" s="97" t="s">
        <v>34</v>
      </c>
      <c r="F8" s="61">
        <f>IFERROR(VLOOKUP(E8,Productos[],2,FALSE),"0")-D8*IFERROR(VLOOKUP(E8,Productos[],3,FALSE),"0")</f>
        <v>450</v>
      </c>
      <c r="G8" s="98">
        <v>2</v>
      </c>
      <c r="H8" s="132">
        <f t="shared" si="0"/>
        <v>900</v>
      </c>
      <c r="I8" s="133">
        <f t="shared" si="1"/>
        <v>900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1</v>
      </c>
      <c r="E9" s="83" t="s">
        <v>34</v>
      </c>
      <c r="F9" s="61">
        <f>IFERROR(VLOOKUP(E9,Productos[],2,FALSE),"0")-D9*IFERROR(VLOOKUP(E9,Productos[],3,FALSE),"0")</f>
        <v>450</v>
      </c>
      <c r="G9" s="13">
        <v>2</v>
      </c>
      <c r="H9" s="132">
        <f t="shared" si="0"/>
        <v>900</v>
      </c>
      <c r="I9" s="133">
        <f t="shared" si="1"/>
        <v>900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1</v>
      </c>
      <c r="E10" s="83" t="s">
        <v>34</v>
      </c>
      <c r="F10" s="61">
        <f>IFERROR(VLOOKUP(E10,Productos[],2,FALSE),"0")-D10*IFERROR(VLOOKUP(E10,Productos[],3,FALSE),"0")</f>
        <v>450</v>
      </c>
      <c r="G10" s="13">
        <v>2</v>
      </c>
      <c r="H10" s="132">
        <f t="shared" si="0"/>
        <v>900</v>
      </c>
      <c r="I10" s="133">
        <f t="shared" si="1"/>
        <v>900</v>
      </c>
      <c r="J10" s="60"/>
      <c r="K10" s="59">
        <f t="shared" si="2"/>
        <v>0</v>
      </c>
      <c r="M10" s="29">
        <v>15</v>
      </c>
      <c r="N10" s="12">
        <v>0</v>
      </c>
      <c r="O10" s="64" t="s">
        <v>98</v>
      </c>
      <c r="P10" s="64" t="s">
        <v>97</v>
      </c>
      <c r="Q10" s="60">
        <v>6300</v>
      </c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1</v>
      </c>
      <c r="E11" s="83" t="s">
        <v>34</v>
      </c>
      <c r="F11" s="61">
        <f>IFERROR(VLOOKUP(E11,Productos[],2,FALSE),"0")-D11*IFERROR(VLOOKUP(E11,Productos[],3,FALSE),"0")</f>
        <v>450</v>
      </c>
      <c r="G11" s="13">
        <v>2</v>
      </c>
      <c r="H11" s="132">
        <f t="shared" si="0"/>
        <v>900</v>
      </c>
      <c r="I11" s="133">
        <f t="shared" si="1"/>
        <v>900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42</v>
      </c>
      <c r="F12" s="61">
        <f>IFERROR(VLOOKUP(E12,Productos[],2,FALSE),"0")-D12*IFERROR(VLOOKUP(E12,Productos[],3,FALSE),"0")</f>
        <v>200</v>
      </c>
      <c r="G12" s="13">
        <v>1</v>
      </c>
      <c r="H12" s="132">
        <f t="shared" si="0"/>
        <v>200</v>
      </c>
      <c r="I12" s="133">
        <f t="shared" si="1"/>
        <v>200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44</v>
      </c>
      <c r="F13" s="61">
        <v>350</v>
      </c>
      <c r="G13" s="13">
        <v>1</v>
      </c>
      <c r="H13" s="132">
        <f t="shared" si="0"/>
        <v>350</v>
      </c>
      <c r="I13" s="133">
        <f t="shared" si="1"/>
        <v>350</v>
      </c>
      <c r="J13" s="60"/>
      <c r="K13" s="59">
        <f t="shared" si="2"/>
        <v>0</v>
      </c>
      <c r="M13" s="29">
        <v>18</v>
      </c>
      <c r="N13" s="12">
        <v>0</v>
      </c>
      <c r="O13" s="64"/>
      <c r="P13" s="64"/>
      <c r="Q13" s="60"/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1</v>
      </c>
      <c r="E14" s="83" t="s">
        <v>34</v>
      </c>
      <c r="F14" s="61">
        <f>IFERROR(VLOOKUP(E14,Productos[],2,FALSE),"0")-D14*IFERROR(VLOOKUP(E14,Productos[],3,FALSE),"0")</f>
        <v>450</v>
      </c>
      <c r="G14" s="13">
        <v>2</v>
      </c>
      <c r="H14" s="132">
        <f t="shared" si="0"/>
        <v>900</v>
      </c>
      <c r="I14" s="133">
        <f t="shared" si="1"/>
        <v>900</v>
      </c>
      <c r="J14" s="60"/>
      <c r="K14" s="59">
        <f t="shared" si="2"/>
        <v>0</v>
      </c>
      <c r="M14" s="29">
        <v>19</v>
      </c>
      <c r="N14" s="12">
        <v>0</v>
      </c>
      <c r="O14" s="64" t="s">
        <v>92</v>
      </c>
      <c r="P14" s="64" t="s">
        <v>96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1</v>
      </c>
      <c r="E15" s="97" t="s">
        <v>34</v>
      </c>
      <c r="F15" s="61">
        <f>IFERROR(VLOOKUP(E15,Productos[],2,FALSE),"0")-D15*IFERROR(VLOOKUP(E15,Productos[],3,FALSE),"0")</f>
        <v>450</v>
      </c>
      <c r="G15" s="98">
        <v>2</v>
      </c>
      <c r="H15" s="132">
        <f t="shared" si="0"/>
        <v>900</v>
      </c>
      <c r="I15" s="133">
        <f t="shared" si="1"/>
        <v>900</v>
      </c>
      <c r="J15" s="99"/>
      <c r="K15" s="100"/>
      <c r="M15" s="102">
        <v>20</v>
      </c>
      <c r="N15" s="95">
        <v>0</v>
      </c>
      <c r="O15" s="103"/>
      <c r="P15" s="64"/>
      <c r="Q15" s="60"/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1</v>
      </c>
      <c r="E16" s="83" t="s">
        <v>34</v>
      </c>
      <c r="F16" s="61">
        <f>IFERROR(VLOOKUP(E16,Productos[],2,FALSE),"0")-D16*IFERROR(VLOOKUP(E16,Productos[],3,FALSE),"0")</f>
        <v>450</v>
      </c>
      <c r="G16" s="13">
        <v>2</v>
      </c>
      <c r="H16" s="132">
        <f t="shared" si="0"/>
        <v>900</v>
      </c>
      <c r="I16" s="133">
        <f t="shared" si="1"/>
        <v>900</v>
      </c>
      <c r="J16" s="60"/>
      <c r="K16" s="59">
        <f>IF(C15=0,F15*G15,0)</f>
        <v>0</v>
      </c>
      <c r="M16" s="29">
        <v>21</v>
      </c>
      <c r="N16" s="12">
        <v>0</v>
      </c>
      <c r="O16" s="64" t="s">
        <v>93</v>
      </c>
      <c r="P16" s="64" t="s">
        <v>96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/>
      <c r="C17" s="20">
        <v>1</v>
      </c>
      <c r="D17" s="123">
        <v>0</v>
      </c>
      <c r="E17" s="83" t="s">
        <v>34</v>
      </c>
      <c r="F17" s="61">
        <f>IFERROR(VLOOKUP(E17,Productos[],2,FALSE),"0")-D17*IFERROR(VLOOKUP(E17,Productos[],3,FALSE),"0")</f>
        <v>500</v>
      </c>
      <c r="G17" s="13">
        <v>1</v>
      </c>
      <c r="H17" s="132">
        <f t="shared" si="0"/>
        <v>500</v>
      </c>
      <c r="I17" s="133">
        <f t="shared" si="1"/>
        <v>0</v>
      </c>
      <c r="J17" s="60" t="s">
        <v>99</v>
      </c>
      <c r="K17" s="59">
        <f>IF(C16=0,F16*G16,0)</f>
        <v>0</v>
      </c>
      <c r="M17" s="29">
        <v>22</v>
      </c>
      <c r="N17" s="12">
        <v>0</v>
      </c>
      <c r="O17" s="64" t="s">
        <v>94</v>
      </c>
      <c r="P17" s="64" t="s">
        <v>96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41</v>
      </c>
      <c r="F18" s="61">
        <f>IFERROR(VLOOKUP(E18,Productos[],2,FALSE),"0")-D18*IFERROR(VLOOKUP(E18,Productos[],3,FALSE),"0")</f>
        <v>200</v>
      </c>
      <c r="G18" s="13">
        <v>1</v>
      </c>
      <c r="H18" s="132">
        <f t="shared" si="0"/>
        <v>200</v>
      </c>
      <c r="I18" s="133">
        <f t="shared" si="1"/>
        <v>200</v>
      </c>
      <c r="J18" s="60"/>
      <c r="K18" s="59">
        <f>IF(C17=0,F17*G17,0)</f>
        <v>0</v>
      </c>
      <c r="M18" s="29">
        <v>23</v>
      </c>
      <c r="N18" s="12">
        <v>0</v>
      </c>
      <c r="O18" s="64" t="s">
        <v>95</v>
      </c>
      <c r="P18" s="64" t="s">
        <v>96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1</v>
      </c>
      <c r="E19" s="83" t="s">
        <v>34</v>
      </c>
      <c r="F19" s="61">
        <f>IFERROR(VLOOKUP(E19,Productos[],2,FALSE),"0")-D19*IFERROR(VLOOKUP(E19,Productos[],3,FALSE),"0")</f>
        <v>450</v>
      </c>
      <c r="G19" s="13">
        <v>2</v>
      </c>
      <c r="H19" s="132">
        <f t="shared" si="0"/>
        <v>900</v>
      </c>
      <c r="I19" s="133">
        <f t="shared" si="1"/>
        <v>900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42</v>
      </c>
      <c r="F20" s="61">
        <f>IFERROR(VLOOKUP(E20,Productos[],2,FALSE),"0")-D20*IFERROR(VLOOKUP(E20,Productos[],3,FALSE),"0")</f>
        <v>200</v>
      </c>
      <c r="G20" s="13">
        <v>1</v>
      </c>
      <c r="H20" s="132">
        <f t="shared" si="0"/>
        <v>200</v>
      </c>
      <c r="I20" s="133">
        <f t="shared" si="1"/>
        <v>200</v>
      </c>
      <c r="J20" s="60"/>
      <c r="K20" s="59"/>
      <c r="M20" s="137"/>
      <c r="N20" s="27"/>
      <c r="O20" s="137"/>
      <c r="Q20" s="35">
        <f>SUM(Q5:Q19)</f>
        <v>18300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34</v>
      </c>
      <c r="F21" s="61">
        <f>IFERROR(VLOOKUP(E21,Productos[],2,FALSE),"0")-D21*IFERROR(VLOOKUP(E21,Productos[],3,FALSE),"0")</f>
        <v>500</v>
      </c>
      <c r="G21" s="13">
        <v>1</v>
      </c>
      <c r="H21" s="132">
        <f t="shared" si="0"/>
        <v>500</v>
      </c>
      <c r="I21" s="133">
        <f t="shared" si="1"/>
        <v>500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36</v>
      </c>
      <c r="F22" s="61">
        <f>IFERROR(VLOOKUP(E22,Productos[],2,FALSE),"0")-D22*IFERROR(VLOOKUP(E22,Productos[],3,FALSE),"0")</f>
        <v>350</v>
      </c>
      <c r="G22" s="98">
        <v>1</v>
      </c>
      <c r="H22" s="132">
        <f t="shared" si="0"/>
        <v>350</v>
      </c>
      <c r="I22" s="133">
        <f t="shared" si="1"/>
        <v>350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/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72" width="11.42578125" style="69" customWidth="1"/>
    <col min="73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500</v>
      </c>
      <c r="D2" s="72">
        <v>50</v>
      </c>
      <c r="E2" s="79">
        <v>10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10</v>
      </c>
      <c r="I2" s="71" t="s">
        <v>33</v>
      </c>
    </row>
    <row r="3" spans="2:12" x14ac:dyDescent="0.25">
      <c r="B3" s="71" t="s">
        <v>34</v>
      </c>
      <c r="C3" s="72">
        <v>500</v>
      </c>
      <c r="D3" s="72">
        <v>50</v>
      </c>
      <c r="E3" s="79">
        <v>111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18</v>
      </c>
      <c r="H3" s="81">
        <f>Productos[[#This Row],[Stock Inicial]]+(Productos[[#This Row],[Entradas]]-Productos[[#This Row],[Salidas]])</f>
        <v>93</v>
      </c>
      <c r="I3" s="71" t="s">
        <v>34</v>
      </c>
      <c r="J3" s="70"/>
    </row>
    <row r="4" spans="2:12" x14ac:dyDescent="0.25">
      <c r="B4" s="71" t="s">
        <v>35</v>
      </c>
      <c r="C4" s="72">
        <v>500</v>
      </c>
      <c r="D4" s="72">
        <v>50</v>
      </c>
      <c r="E4" s="79">
        <v>60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2</v>
      </c>
      <c r="H4" s="81">
        <f>Productos[[#This Row],[Stock Inicial]]+(Productos[[#This Row],[Entradas]]-Productos[[#This Row],[Salidas]])</f>
        <v>58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17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2</v>
      </c>
      <c r="H5" s="81">
        <f>Productos[[#This Row],[Stock Inicial]]+(Productos[[#This Row],[Entradas]]-Productos[[#This Row],[Salidas]])</f>
        <v>15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38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0</v>
      </c>
      <c r="H6" s="81">
        <f>Productos[[#This Row],[Stock Inicial]]+(Productos[[#This Row],[Entradas]]-Productos[[#This Row],[Salidas]])</f>
        <v>38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27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0</v>
      </c>
      <c r="H7" s="81">
        <f>Productos[[#This Row],[Stock Inicial]]+(Productos[[#This Row],[Entradas]]-Productos[[#This Row],[Salidas]])</f>
        <v>27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0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0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26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1</v>
      </c>
      <c r="H10" s="81">
        <f>Productos[[#This Row],[Stock Inicial]]+(Productos[[#This Row],[Entradas]]-Productos[[#This Row],[Salidas]])</f>
        <v>25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17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2</v>
      </c>
      <c r="H11" s="81">
        <f>Productos[[#This Row],[Stock Inicial]]+(Productos[[#This Row],[Entradas]]-Productos[[#This Row],[Salidas]])</f>
        <v>15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9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1</v>
      </c>
      <c r="H13" s="81">
        <f>Productos[[#This Row],[Stock Inicial]]+(Productos[[#This Row],[Entradas]]-Productos[[#This Row],[Salidas]])</f>
        <v>8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2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2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958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958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66" width="11.42578125" style="69" customWidth="1"/>
    <col min="67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jJ6N4kBFuBH5sYlMiz2BL0FQODDfNVZFZt23mFN3GKV/AtTtYlgLl3cRz0Rli6qAJ/dTQX8lk/SUzASrFe88w==" saltValue="ABuvZiDVSaWA3Zh/2WZKs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4" sqref="E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0</v>
      </c>
      <c r="E2"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0</v>
      </c>
      <c r="E3"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2023-02-15T03:40:36Z</dcterms:modified>
</cp:coreProperties>
</file>