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F25" i="2" s="1"/>
  <c r="E24" i="3"/>
  <c r="E23" i="3"/>
  <c r="F23" i="2" s="1"/>
  <c r="E22" i="3"/>
  <c r="E21" i="3"/>
  <c r="F21" i="2" s="1"/>
  <c r="E20" i="3"/>
  <c r="E19" i="3"/>
  <c r="F19" i="2" s="1"/>
  <c r="E18" i="3"/>
  <c r="E17" i="3"/>
  <c r="F17" i="2" s="1"/>
  <c r="E16" i="3"/>
  <c r="E15" i="3"/>
  <c r="F15" i="2" s="1"/>
  <c r="E14" i="3"/>
  <c r="E13" i="3"/>
  <c r="F13" i="2" s="1"/>
  <c r="E12" i="3"/>
  <c r="E11" i="3"/>
  <c r="E10" i="3"/>
  <c r="E9" i="3"/>
  <c r="E8" i="3"/>
  <c r="E7" i="3"/>
  <c r="E6" i="3"/>
  <c r="E5" i="3"/>
  <c r="E4" i="3"/>
  <c r="E3" i="3"/>
  <c r="E2" i="3"/>
  <c r="G25" i="2"/>
  <c r="G24" i="2"/>
  <c r="F24" i="2"/>
  <c r="G23" i="2"/>
  <c r="G22" i="2"/>
  <c r="F22" i="2"/>
  <c r="G21" i="2"/>
  <c r="G20" i="2"/>
  <c r="F20" i="2"/>
  <c r="G19" i="2"/>
  <c r="G18" i="2"/>
  <c r="F18" i="2"/>
  <c r="G17" i="2"/>
  <c r="G16" i="2"/>
  <c r="F16" i="2"/>
  <c r="G15" i="2"/>
  <c r="G14" i="2"/>
  <c r="F14" i="2"/>
  <c r="G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Q2" i="1" s="1"/>
  <c r="I2" i="1"/>
  <c r="F2" i="1"/>
  <c r="Q42" i="1" l="1"/>
  <c r="I74" i="1"/>
  <c r="H24" i="2"/>
  <c r="K24" i="2" s="1"/>
  <c r="H16" i="2"/>
  <c r="K16" i="2" s="1"/>
  <c r="H41" i="1"/>
  <c r="H43" i="1"/>
  <c r="H16" i="1"/>
  <c r="I58" i="1"/>
  <c r="H20" i="1"/>
  <c r="I27" i="1"/>
  <c r="H34" i="1"/>
  <c r="I50" i="1"/>
  <c r="I66" i="1"/>
  <c r="H18" i="1"/>
  <c r="I31" i="1"/>
  <c r="H32" i="1"/>
  <c r="H37" i="1"/>
  <c r="I46" i="1"/>
  <c r="I54" i="1"/>
  <c r="I62" i="1"/>
  <c r="I70" i="1"/>
  <c r="H6" i="1"/>
  <c r="I1" i="1"/>
  <c r="I3" i="1" s="1"/>
  <c r="H17" i="1"/>
  <c r="H19" i="1"/>
  <c r="I29" i="1"/>
  <c r="H33" i="1"/>
  <c r="H35" i="1"/>
  <c r="H39" i="1"/>
  <c r="I44" i="1"/>
  <c r="I48" i="1"/>
  <c r="I52" i="1"/>
  <c r="I56" i="1"/>
  <c r="I60" i="1"/>
  <c r="I64" i="1"/>
  <c r="I68" i="1"/>
  <c r="I72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20" i="2"/>
  <c r="K20" i="2" s="1"/>
  <c r="H13" i="2"/>
  <c r="K13" i="2" s="1"/>
  <c r="H17" i="2"/>
  <c r="K17" i="2" s="1"/>
  <c r="H21" i="2"/>
  <c r="K21" i="2" s="1"/>
  <c r="H25" i="2"/>
  <c r="K25" i="2" s="1"/>
  <c r="I7" i="1"/>
  <c r="I8" i="1"/>
  <c r="I9" i="1"/>
  <c r="I10" i="1"/>
  <c r="I11" i="1"/>
  <c r="I12" i="1"/>
  <c r="I13" i="1"/>
  <c r="I14" i="1"/>
  <c r="I15" i="1"/>
  <c r="I21" i="1"/>
  <c r="I22" i="1"/>
  <c r="I23" i="1"/>
  <c r="I24" i="1"/>
  <c r="I25" i="1"/>
  <c r="H15" i="2"/>
  <c r="K15" i="2" s="1"/>
  <c r="H19" i="2"/>
  <c r="K19" i="2" s="1"/>
  <c r="H23" i="2"/>
  <c r="K23" i="2" s="1"/>
  <c r="R2" i="1"/>
  <c r="K77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H14" i="2"/>
  <c r="K14" i="2" s="1"/>
  <c r="H18" i="2"/>
  <c r="K18" i="2" s="1"/>
  <c r="H22" i="2"/>
  <c r="K22" i="2" s="1"/>
  <c r="Q25" i="1" l="1"/>
  <c r="F1" i="1"/>
  <c r="P1" i="1" s="1"/>
  <c r="F3" i="1" l="1"/>
  <c r="P2" i="1"/>
  <c r="Q43" i="1" s="1"/>
</calcChain>
</file>

<file path=xl/sharedStrings.xml><?xml version="1.0" encoding="utf-8"?>
<sst xmlns="http://schemas.openxmlformats.org/spreadsheetml/2006/main" count="211" uniqueCount="110">
  <si>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</si>
  <si>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</si>
  <si>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</si>
  <si>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</si>
  <si>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</si>
  <si>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</si>
  <si>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</si>
  <si>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</si>
  <si>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</si>
  <si>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</si>
  <si>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</si>
  <si>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</si>
  <si>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</si>
  <si>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</si>
  <si>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</si>
  <si>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</si>
  <si>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</si>
  <si>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</si>
  <si>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</si>
  <si>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</si>
  <si>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</si>
  <si>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</si>
  <si>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</si>
  <si>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</si>
  <si>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</si>
  <si>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</si>
  <si>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</si>
  <si>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</si>
  <si>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</si>
  <si>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</si>
  <si>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</si>
  <si>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</si>
  <si>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</si>
  <si>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</si>
  <si>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</si>
  <si>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</si>
  <si>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</si>
  <si>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</si>
  <si>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</si>
  <si>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</si>
  <si>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</si>
  <si>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</si>
  <si>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</si>
  <si>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</si>
  <si>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</si>
  <si>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</si>
  <si>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</si>
  <si>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</si>
  <si>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</si>
  <si>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</si>
  <si>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</si>
  <si>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</si>
  <si>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</si>
  <si>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</si>
  <si>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</si>
  <si>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</si>
  <si>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</si>
  <si>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</si>
  <si>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</si>
  <si>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</si>
  <si>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</si>
  <si>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</si>
  <si>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</si>
  <si>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</si>
  <si>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</si>
  <si>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</si>
  <si>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</si>
  <si>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</si>
  <si>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</si>
  <si>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</si>
  <si>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</si>
  <si>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</si>
  <si>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</si>
  <si>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</si>
  <si>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</si>
  <si>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</si>
  <si>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</si>
  <si>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</si>
  <si>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</si>
  <si>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</si>
  <si>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</si>
  <si>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</si>
  <si>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</si>
  <si>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</si>
  <si>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</si>
  <si>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</si>
  <si>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</si>
  <si>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</si>
  <si>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</si>
  <si>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</si>
  <si>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</si>
  <si>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</si>
  <si>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</si>
  <si>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</si>
  <si>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</si>
  <si>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</si>
  <si>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</si>
  <si>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</si>
  <si>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seba</t>
  </si>
  <si>
    <t>Facu Garcia</t>
  </si>
  <si>
    <t>Ramiro Perea</t>
  </si>
  <si>
    <t>Pedro Veron</t>
  </si>
  <si>
    <t>Bastino Jose</t>
  </si>
  <si>
    <t>Chino</t>
  </si>
  <si>
    <t>Tuki</t>
  </si>
  <si>
    <t xml:space="preserve"> Esteban Ojeda</t>
  </si>
  <si>
    <t>Soto</t>
  </si>
  <si>
    <t xml:space="preserve">Mun </t>
  </si>
  <si>
    <t>Richard</t>
  </si>
  <si>
    <t>Richard Pastilla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</si>
</sst>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A19" zoomScale="90" zoomScaleNormal="90" workbookViewId="0">
      <selection activeCell="R29" sqref="R29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2" width="11.42578125" style="125" customWidth="1"/>
    <col min="163" max="16384" width="11.42578125" style="125"/>
  </cols>
  <sheetData>
    <row r="1" spans="1:34" x14ac:dyDescent="0.25">
      <c r="A1" s="128"/>
      <c r="E1" s="40" t="s">
        <v>0</v>
      </c>
      <c r="F1" s="79">
        <f>SUM(I6:I75)</f>
        <v>17750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45700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27950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43700</v>
      </c>
      <c r="Q2" s="95">
        <f ca="1">(TEXT(S2,"####-##-##"))*1</f>
        <v>45038</v>
      </c>
      <c r="R2" s="96">
        <f ca="1">(TEXT(S2,"####-##-##"))*1</f>
        <v>45038</v>
      </c>
      <c r="S2" s="48" t="str">
        <f ca="1">MID(CELL("filename"),FIND("[",CELL("filename"))+1,8)</f>
        <v>20230422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43700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47</v>
      </c>
      <c r="F6" s="84">
        <f>IFERROR(VLOOKUP(E6,Productos[],2,FALSE),"0")-D6*IFERROR(VLOOKUP(E6,Productos[],3,FALSE),"0")</f>
        <v>250</v>
      </c>
      <c r="G6" s="64">
        <v>1</v>
      </c>
      <c r="H6" s="139">
        <f t="shared" ref="H6:H37" si="0">F6*G6</f>
        <v>250</v>
      </c>
      <c r="I6" s="87">
        <f t="shared" ref="I6:I37" si="1">B6*C6*F6*G6</f>
        <v>250</v>
      </c>
      <c r="J6" s="65" t="s">
        <v>98</v>
      </c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48</v>
      </c>
      <c r="F7" s="84">
        <f>IFERROR(VLOOKUP(E7,Productos[],2,FALSE),"0")-D7*IFERROR(VLOOKUP(E7,Productos[],3,FALSE),"0")</f>
        <v>250</v>
      </c>
      <c r="G7" s="122">
        <v>1</v>
      </c>
      <c r="H7" s="139">
        <f t="shared" si="0"/>
        <v>250</v>
      </c>
      <c r="I7" s="87">
        <f t="shared" si="1"/>
        <v>250</v>
      </c>
      <c r="J7" s="123" t="s">
        <v>98</v>
      </c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40</v>
      </c>
      <c r="F8" s="121">
        <f>IFERROR(VLOOKUP(E8,Productos[],2,FALSE),"0")-D8*IFERROR(VLOOKUP(E8,Productos[],3,FALSE),"0")</f>
        <v>600</v>
      </c>
      <c r="G8" s="122">
        <v>1</v>
      </c>
      <c r="H8" s="139">
        <f t="shared" si="0"/>
        <v>600</v>
      </c>
      <c r="I8" s="87">
        <f t="shared" si="1"/>
        <v>600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42</v>
      </c>
      <c r="F9" s="84">
        <f>IFERROR(VLOOKUP(E9,Productos[],2,FALSE),"0")-D9*IFERROR(VLOOKUP(E9,Productos[],3,FALSE),"0")</f>
        <v>400</v>
      </c>
      <c r="G9" s="122">
        <v>1</v>
      </c>
      <c r="H9" s="139">
        <f t="shared" si="0"/>
        <v>400</v>
      </c>
      <c r="I9" s="87">
        <f t="shared" si="1"/>
        <v>400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39</v>
      </c>
      <c r="F10" s="84">
        <f>IFERROR(VLOOKUP(E10,Productos[],2,FALSE),"0")-D10*IFERROR(VLOOKUP(E10,Productos[],3,FALSE),"0")</f>
        <v>600</v>
      </c>
      <c r="G10" s="122">
        <v>1</v>
      </c>
      <c r="H10" s="139">
        <f t="shared" si="0"/>
        <v>600</v>
      </c>
      <c r="I10" s="87">
        <f t="shared" si="1"/>
        <v>600</v>
      </c>
      <c r="J10" s="123"/>
      <c r="K10" s="68">
        <f t="shared" si="2"/>
        <v>0</v>
      </c>
      <c r="M10" s="126">
        <v>15</v>
      </c>
      <c r="N10" s="61">
        <v>0</v>
      </c>
      <c r="O10" s="116" t="s">
        <v>99</v>
      </c>
      <c r="P10" s="116"/>
      <c r="Q10" s="117">
        <v>3500</v>
      </c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39</v>
      </c>
      <c r="F11" s="84">
        <f>IFERROR(VLOOKUP(E11,Productos[],2,FALSE),"0")-D11*IFERROR(VLOOKUP(E11,Productos[],3,FALSE),"0")</f>
        <v>600</v>
      </c>
      <c r="G11" s="122">
        <v>1</v>
      </c>
      <c r="H11" s="139">
        <f t="shared" si="0"/>
        <v>600</v>
      </c>
      <c r="I11" s="87">
        <f t="shared" si="1"/>
        <v>600</v>
      </c>
      <c r="J11" s="123"/>
      <c r="K11" s="68">
        <f t="shared" si="2"/>
        <v>0</v>
      </c>
      <c r="M11" s="126">
        <v>16</v>
      </c>
      <c r="N11" s="61">
        <v>0</v>
      </c>
      <c r="O11" s="116" t="s">
        <v>100</v>
      </c>
      <c r="P11" s="116"/>
      <c r="Q11" s="117">
        <v>3500</v>
      </c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42</v>
      </c>
      <c r="F12" s="84">
        <f>IFERROR(VLOOKUP(E12,Productos[],2,FALSE),"0")-D12*IFERROR(VLOOKUP(E12,Productos[],3,FALSE),"0")</f>
        <v>400</v>
      </c>
      <c r="G12" s="122">
        <v>2</v>
      </c>
      <c r="H12" s="139">
        <f t="shared" si="0"/>
        <v>800</v>
      </c>
      <c r="I12" s="87">
        <f t="shared" si="1"/>
        <v>800</v>
      </c>
      <c r="J12" s="123"/>
      <c r="K12" s="68">
        <f t="shared" si="2"/>
        <v>0</v>
      </c>
      <c r="M12" s="126">
        <v>17</v>
      </c>
      <c r="N12" s="61">
        <v>0</v>
      </c>
      <c r="O12" s="116" t="s">
        <v>101</v>
      </c>
      <c r="P12" s="118"/>
      <c r="Q12" s="117">
        <v>3500</v>
      </c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42</v>
      </c>
      <c r="F13" s="84">
        <f>IFERROR(VLOOKUP(E13,Productos[],2,FALSE),"0")-D13*IFERROR(VLOOKUP(E13,Productos[],3,FALSE),"0")</f>
        <v>400</v>
      </c>
      <c r="G13" s="122">
        <v>1</v>
      </c>
      <c r="H13" s="139">
        <f t="shared" si="0"/>
        <v>400</v>
      </c>
      <c r="I13" s="87">
        <f t="shared" si="1"/>
        <v>400</v>
      </c>
      <c r="J13" s="123"/>
      <c r="K13" s="68">
        <f t="shared" si="2"/>
        <v>0</v>
      </c>
      <c r="M13" s="126">
        <v>18</v>
      </c>
      <c r="N13" s="61">
        <v>0</v>
      </c>
      <c r="O13" s="116" t="s">
        <v>102</v>
      </c>
      <c r="P13" s="118"/>
      <c r="Q13" s="117">
        <v>3500</v>
      </c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39</v>
      </c>
      <c r="F14" s="84">
        <f>IFERROR(VLOOKUP(E14,Productos[],2,FALSE),"0")-D14*IFERROR(VLOOKUP(E14,Productos[],3,FALSE),"0")</f>
        <v>600</v>
      </c>
      <c r="G14" s="122">
        <v>1</v>
      </c>
      <c r="H14" s="139">
        <f t="shared" si="0"/>
        <v>600</v>
      </c>
      <c r="I14" s="87">
        <f t="shared" si="1"/>
        <v>600</v>
      </c>
      <c r="J14" s="123"/>
      <c r="K14" s="68">
        <f t="shared" si="2"/>
        <v>0</v>
      </c>
      <c r="M14" s="126">
        <v>19</v>
      </c>
      <c r="N14" s="61">
        <v>0</v>
      </c>
      <c r="O14" s="116" t="s">
        <v>103</v>
      </c>
      <c r="P14" s="116" t="s">
        <v>107</v>
      </c>
      <c r="Q14" s="117">
        <v>3450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39</v>
      </c>
      <c r="F15" s="84">
        <f>IFERROR(VLOOKUP(E15,Productos[],2,FALSE),"0")-D15*IFERROR(VLOOKUP(E15,Productos[],3,FALSE),"0")</f>
        <v>600</v>
      </c>
      <c r="G15" s="122">
        <v>1</v>
      </c>
      <c r="H15" s="139">
        <f t="shared" si="0"/>
        <v>600</v>
      </c>
      <c r="I15" s="87">
        <f t="shared" si="1"/>
        <v>600</v>
      </c>
      <c r="J15" s="123"/>
      <c r="K15" s="124"/>
      <c r="M15" s="126">
        <v>20</v>
      </c>
      <c r="N15" s="61">
        <v>0</v>
      </c>
      <c r="O15" s="116" t="s">
        <v>104</v>
      </c>
      <c r="P15" s="116" t="s">
        <v>107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42</v>
      </c>
      <c r="F16" s="84">
        <f>IFERROR(VLOOKUP(E16,Productos[],2,FALSE),"0")-D16*IFERROR(VLOOKUP(E16,Productos[],3,FALSE),"0")</f>
        <v>400</v>
      </c>
      <c r="G16" s="122">
        <v>1</v>
      </c>
      <c r="H16" s="139">
        <f t="shared" si="0"/>
        <v>400</v>
      </c>
      <c r="I16" s="87">
        <f t="shared" si="1"/>
        <v>400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105</v>
      </c>
      <c r="P16" s="116" t="s">
        <v>107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39</v>
      </c>
      <c r="F17" s="84">
        <f>IFERROR(VLOOKUP(E17,Productos[],2,FALSE),"0")-D17*IFERROR(VLOOKUP(E17,Productos[],3,FALSE),"0")</f>
        <v>600</v>
      </c>
      <c r="G17" s="122">
        <v>1</v>
      </c>
      <c r="H17" s="139">
        <f t="shared" si="0"/>
        <v>600</v>
      </c>
      <c r="I17" s="87">
        <f t="shared" si="1"/>
        <v>600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106</v>
      </c>
      <c r="P17" s="116" t="s">
        <v>107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39</v>
      </c>
      <c r="F18" s="84">
        <f>IFERROR(VLOOKUP(E18,Productos[],2,FALSE),"0")-D18*IFERROR(VLOOKUP(E18,Productos[],3,FALSE),"0")</f>
        <v>600</v>
      </c>
      <c r="G18" s="122">
        <v>1</v>
      </c>
      <c r="H18" s="139">
        <f t="shared" si="0"/>
        <v>600</v>
      </c>
      <c r="I18" s="87">
        <f t="shared" si="1"/>
        <v>600</v>
      </c>
      <c r="J18" s="123"/>
      <c r="K18" s="68">
        <f>IF(C17=0,F17*G17,0)</f>
        <v>0</v>
      </c>
      <c r="M18" s="126">
        <v>23</v>
      </c>
      <c r="N18" s="61">
        <v>0</v>
      </c>
      <c r="O18" s="116"/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44</v>
      </c>
      <c r="F19" s="84">
        <f>IFERROR(VLOOKUP(E19,Productos[],2,FALSE),"0")-D19*IFERROR(VLOOKUP(E19,Productos[],3,FALSE),"0")</f>
        <v>250</v>
      </c>
      <c r="G19" s="122">
        <v>1</v>
      </c>
      <c r="H19" s="139">
        <f t="shared" si="0"/>
        <v>250</v>
      </c>
      <c r="I19" s="87">
        <f t="shared" si="1"/>
        <v>250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39</v>
      </c>
      <c r="F20" s="84">
        <f>IFERROR(VLOOKUP(E20,Productos[],2,FALSE),"0")-D20*IFERROR(VLOOKUP(E20,Productos[],3,FALSE),"0")</f>
        <v>600</v>
      </c>
      <c r="G20" s="122">
        <v>1</v>
      </c>
      <c r="H20" s="139">
        <f t="shared" si="0"/>
        <v>600</v>
      </c>
      <c r="I20" s="87">
        <f t="shared" si="1"/>
        <v>600</v>
      </c>
      <c r="J20" s="123"/>
      <c r="K20" s="68"/>
      <c r="M20" s="127"/>
      <c r="N20" s="130"/>
      <c r="O20" s="127"/>
      <c r="Q20" s="107">
        <f>SUM(Q5:Q19)</f>
        <v>27950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39</v>
      </c>
      <c r="F21" s="84">
        <f>IFERROR(VLOOKUP(E21,Productos[],2,FALSE),"0")-D21*IFERROR(VLOOKUP(E21,Productos[],3,FALSE),"0")</f>
        <v>600</v>
      </c>
      <c r="G21" s="122">
        <v>1</v>
      </c>
      <c r="H21" s="139">
        <f t="shared" si="0"/>
        <v>600</v>
      </c>
      <c r="I21" s="87">
        <f t="shared" si="1"/>
        <v>600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 t="s">
        <v>42</v>
      </c>
      <c r="F22" s="84">
        <f>IFERROR(VLOOKUP(E22,Productos[],2,FALSE),"0")-D22*IFERROR(VLOOKUP(E22,Productos[],3,FALSE),"0")</f>
        <v>400</v>
      </c>
      <c r="G22" s="122">
        <v>1</v>
      </c>
      <c r="H22" s="139">
        <f t="shared" si="0"/>
        <v>400</v>
      </c>
      <c r="I22" s="87">
        <f t="shared" si="1"/>
        <v>400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 t="s">
        <v>39</v>
      </c>
      <c r="F23" s="84">
        <f>IFERROR(VLOOKUP(E23,Productos[],2,FALSE),"0")-D23*IFERROR(VLOOKUP(E23,Productos[],3,FALSE),"0")</f>
        <v>600</v>
      </c>
      <c r="G23" s="122">
        <v>2</v>
      </c>
      <c r="H23" s="139">
        <f t="shared" si="0"/>
        <v>1200</v>
      </c>
      <c r="I23" s="87">
        <f t="shared" si="1"/>
        <v>1200</v>
      </c>
      <c r="J23" s="123"/>
      <c r="K23" s="68">
        <f t="shared" si="3"/>
        <v>0</v>
      </c>
      <c r="L23" s="127"/>
      <c r="M23" s="127"/>
      <c r="N23" s="127"/>
      <c r="O23" s="7" t="s">
        <v>109</v>
      </c>
      <c r="P23" s="9">
        <v>2000</v>
      </c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 t="s">
        <v>39</v>
      </c>
      <c r="F24" s="84">
        <f>IFERROR(VLOOKUP(E24,Productos[],2,FALSE),"0")-D24*IFERROR(VLOOKUP(E24,Productos[],3,FALSE),"0")</f>
        <v>600</v>
      </c>
      <c r="G24" s="122">
        <v>2</v>
      </c>
      <c r="H24" s="139">
        <f t="shared" si="0"/>
        <v>1200</v>
      </c>
      <c r="I24" s="87">
        <f t="shared" si="1"/>
        <v>1200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 t="s">
        <v>39</v>
      </c>
      <c r="F25" s="84">
        <f>IFERROR(VLOOKUP(E25,Productos[],2,FALSE),"0")-D25*IFERROR(VLOOKUP(E25,Productos[],3,FALSE),"0")</f>
        <v>600</v>
      </c>
      <c r="G25" s="122">
        <v>2</v>
      </c>
      <c r="H25" s="139">
        <f t="shared" si="0"/>
        <v>1200</v>
      </c>
      <c r="I25" s="87">
        <f t="shared" si="1"/>
        <v>1200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2400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 t="s">
        <v>39</v>
      </c>
      <c r="F26" s="84">
        <f>IFERROR(VLOOKUP(E26,Productos[],2,FALSE),"0")-D26*IFERROR(VLOOKUP(E26,Productos[],3,FALSE),"0")</f>
        <v>600</v>
      </c>
      <c r="G26" s="122">
        <v>1</v>
      </c>
      <c r="H26" s="139">
        <f t="shared" si="0"/>
        <v>600</v>
      </c>
      <c r="I26" s="87">
        <f t="shared" si="1"/>
        <v>600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 t="s">
        <v>39</v>
      </c>
      <c r="F27" s="84">
        <f>IFERROR(VLOOKUP(E27,Productos[],2,FALSE),"0")-D27*IFERROR(VLOOKUP(E27,Productos[],3,FALSE),"0")</f>
        <v>600</v>
      </c>
      <c r="G27" s="122">
        <v>1</v>
      </c>
      <c r="H27" s="139">
        <f t="shared" si="0"/>
        <v>600</v>
      </c>
      <c r="I27" s="87">
        <f t="shared" si="1"/>
        <v>600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 t="s">
        <v>42</v>
      </c>
      <c r="F28" s="84">
        <f>IFERROR(VLOOKUP(E28,Productos[],2,FALSE),"0")-D28*IFERROR(VLOOKUP(E28,Productos[],3,FALSE),"0")</f>
        <v>400</v>
      </c>
      <c r="G28" s="122">
        <v>1</v>
      </c>
      <c r="H28" s="139">
        <f t="shared" si="0"/>
        <v>400</v>
      </c>
      <c r="I28" s="87">
        <f t="shared" si="1"/>
        <v>400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 t="s">
        <v>39</v>
      </c>
      <c r="F29" s="84">
        <f>IFERROR(VLOOKUP(E29,Productos[],2,FALSE),"0")-D29*IFERROR(VLOOKUP(E29,Productos[],3,FALSE),"0")</f>
        <v>600</v>
      </c>
      <c r="G29" s="122">
        <v>4</v>
      </c>
      <c r="H29" s="139">
        <f t="shared" si="0"/>
        <v>2400</v>
      </c>
      <c r="I29" s="87">
        <f t="shared" si="1"/>
        <v>2400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 t="s">
        <v>42</v>
      </c>
      <c r="F30" s="84">
        <f>IFERROR(VLOOKUP(E30,Productos[],2,FALSE),"0")-D30*IFERROR(VLOOKUP(E30,Productos[],3,FALSE),"0")</f>
        <v>400</v>
      </c>
      <c r="G30" s="122">
        <v>1</v>
      </c>
      <c r="H30" s="139">
        <f t="shared" si="0"/>
        <v>400</v>
      </c>
      <c r="I30" s="87">
        <f t="shared" si="1"/>
        <v>400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/>
      <c r="C31" s="103">
        <v>1</v>
      </c>
      <c r="D31" s="106">
        <v>0</v>
      </c>
      <c r="E31" s="120" t="s">
        <v>39</v>
      </c>
      <c r="F31" s="84">
        <f>IFERROR(VLOOKUP(E31,Productos[],2,FALSE),"0")-D31*IFERROR(VLOOKUP(E31,Productos[],3,FALSE),"0")</f>
        <v>600</v>
      </c>
      <c r="G31" s="122">
        <v>2</v>
      </c>
      <c r="H31" s="139">
        <f t="shared" si="0"/>
        <v>1200</v>
      </c>
      <c r="I31" s="87">
        <f t="shared" si="1"/>
        <v>0</v>
      </c>
      <c r="J31" s="123" t="s">
        <v>108</v>
      </c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2000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 t="s">
        <v>39</v>
      </c>
      <c r="F32" s="84">
        <f>IFERROR(VLOOKUP(E32,Productos[],2,FALSE),"0")-D32*IFERROR(VLOOKUP(E32,Productos[],3,FALSE),"0")</f>
        <v>600</v>
      </c>
      <c r="G32" s="122">
        <v>2</v>
      </c>
      <c r="H32" s="139">
        <f t="shared" si="0"/>
        <v>1200</v>
      </c>
      <c r="I32" s="87">
        <f t="shared" si="1"/>
        <v>1200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5</v>
      </c>
      <c r="Q36" s="151">
        <f t="shared" si="4"/>
        <v>100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8</v>
      </c>
      <c r="Q37" s="151">
        <f t="shared" si="4"/>
        <v>400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106</v>
      </c>
      <c r="Q38" s="151">
        <f t="shared" si="4"/>
        <v>10600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35</v>
      </c>
      <c r="Q39" s="151">
        <f t="shared" si="4"/>
        <v>7000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16</v>
      </c>
      <c r="Q40" s="151">
        <f t="shared" si="4"/>
        <v>8000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17</v>
      </c>
      <c r="Q41" s="152">
        <f t="shared" si="4"/>
        <v>17000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43100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600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76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8" width="11.42578125" style="125" customWidth="1"/>
    <col min="139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-48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24</v>
      </c>
      <c r="H2" s="14">
        <f>Productos[[#This Row],[Stock Inicial]]+(Productos[[#This Row],[Entradas]]-Productos[[#This Row],[Salidas]])</f>
        <v>-72</v>
      </c>
      <c r="I2" s="140" t="s">
        <v>39</v>
      </c>
      <c r="J2" s="114"/>
      <c r="K2" s="144">
        <f>J2-Productos[[#This Row],[StockActual]]</f>
        <v>72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-21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1</v>
      </c>
      <c r="H3" s="14">
        <f>Productos[[#This Row],[Stock Inicial]]+(Productos[[#This Row],[Entradas]]-Productos[[#This Row],[Salidas]])</f>
        <v>-22</v>
      </c>
      <c r="I3" s="140" t="s">
        <v>40</v>
      </c>
      <c r="J3" s="115"/>
      <c r="K3" s="144">
        <f>J3-Productos[[#This Row],[StockActual]]</f>
        <v>22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0</v>
      </c>
      <c r="I4" s="140" t="s">
        <v>41</v>
      </c>
      <c r="J4" s="115"/>
      <c r="K4" s="144">
        <f>J4-Productos[[#This Row],[StockActual]]</f>
        <v>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42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8</v>
      </c>
      <c r="H5" s="14">
        <f>Productos[[#This Row],[Stock Inicial]]+(Productos[[#This Row],[Entradas]]-Productos[[#This Row],[Salidas]])</f>
        <v>34</v>
      </c>
      <c r="I5" s="140" t="s">
        <v>42</v>
      </c>
      <c r="J5" s="115"/>
      <c r="K5" s="144">
        <f>J5-Productos[[#This Row],[StockActual]]</f>
        <v>-34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36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36</v>
      </c>
      <c r="I6" s="140" t="s">
        <v>43</v>
      </c>
      <c r="J6" s="115"/>
      <c r="K6" s="144">
        <f>J6-Productos[[#This Row],[StockActual]]</f>
        <v>-36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34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1</v>
      </c>
      <c r="H7" s="14">
        <f>Productos[[#This Row],[Stock Inicial]]+(Productos[[#This Row],[Entradas]]-Productos[[#This Row],[Salidas]])</f>
        <v>33</v>
      </c>
      <c r="I7" s="140" t="s">
        <v>44</v>
      </c>
      <c r="J7" s="115"/>
      <c r="K7" s="144">
        <f>J7-Productos[[#This Row],[StockActual]]</f>
        <v>-33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33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1</v>
      </c>
      <c r="H10" s="14">
        <f>Productos[[#This Row],[Stock Inicial]]+(Productos[[#This Row],[Entradas]]-Productos[[#This Row],[Salidas]])</f>
        <v>32</v>
      </c>
      <c r="I10" s="140" t="s">
        <v>47</v>
      </c>
      <c r="J10" s="115"/>
      <c r="K10" s="144">
        <f>J10-Productos[[#This Row],[StockActual]]</f>
        <v>-32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4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1</v>
      </c>
      <c r="H11" s="14">
        <f>Productos[[#This Row],[Stock Inicial]]+(Productos[[#This Row],[Entradas]]-Productos[[#This Row],[Salidas]])</f>
        <v>3</v>
      </c>
      <c r="I11" s="141" t="s">
        <v>48</v>
      </c>
      <c r="J11" s="115"/>
      <c r="K11" s="144">
        <f>J11-Productos[[#This Row],[StockActual]]</f>
        <v>-3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2" width="11.42578125" style="125" customWidth="1"/>
    <col min="133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A4" t="s">
        <v>83</v>
      </c>
      <c r="B4" s="145">
        <v>45036</v>
      </c>
      <c r="C4" s="34">
        <v>600</v>
      </c>
      <c r="D4" s="33"/>
    </row>
    <row r="5" spans="1:5" x14ac:dyDescent="0.25">
      <c r="A5" t="s">
        <v>83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2023-04-23T15:40:10Z</dcterms:modified>
</cp:coreProperties>
</file>