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PivotChartFilter="1"/>
  <bookViews>
    <workbookView xWindow="-105" yWindow="-105" windowWidth="20730" windowHeight="11760"/>
  </bookViews>
  <sheets>
    <sheet name="Sheet1" sheetId="6" r:id="rId1"/>
    <sheet name="Statical Analysis" sheetId="7" r:id="rId2"/>
    <sheet name="Graphical Analysis" sheetId="8" r:id="rId3"/>
  </sheets>
  <calcPr calcId="14562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H2" i="7"/>
  <c r="E2" i="7"/>
  <c r="B2" i="7"/>
  <c r="B1" i="7"/>
  <c r="H1" i="7"/>
  <c r="K1" i="7"/>
  <c r="E1" i="7"/>
  <c r="L20" i="7"/>
  <c r="L19" i="7"/>
  <c r="L18" i="7"/>
  <c r="L17" i="7"/>
  <c r="L16" i="7"/>
  <c r="L15" i="7"/>
  <c r="L14" i="7"/>
  <c r="L13" i="7"/>
  <c r="L12" i="7"/>
  <c r="L11" i="7"/>
  <c r="L10" i="7"/>
  <c r="L8" i="7"/>
  <c r="L7" i="7"/>
  <c r="L6" i="7"/>
  <c r="L9" i="7"/>
  <c r="L5" i="7"/>
  <c r="L27" i="7"/>
  <c r="L26" i="7"/>
  <c r="L24" i="7"/>
  <c r="L23" i="7"/>
  <c r="L32" i="7"/>
  <c r="L33" i="7"/>
  <c r="L34" i="7"/>
  <c r="L35" i="7"/>
  <c r="L36" i="7"/>
  <c r="L31" i="7"/>
  <c r="K32" i="7"/>
  <c r="K33" i="7"/>
  <c r="K34" i="7"/>
  <c r="K35" i="7"/>
  <c r="K36" i="7"/>
  <c r="K31" i="7"/>
  <c r="H9" i="7"/>
  <c r="H10" i="7"/>
  <c r="H11" i="7"/>
  <c r="H8" i="7"/>
  <c r="H7" i="7"/>
</calcChain>
</file>

<file path=xl/comments1.xml><?xml version="1.0" encoding="utf-8"?>
<comments xmlns="http://schemas.openxmlformats.org/spreadsheetml/2006/main">
  <authors>
    <author>Gaurav Kumar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dimension categorizes data into different segments, which represent customer segments like Channel Partners, Enterprise, Government, Midmarket, and Small Business.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The country dimension represents the geographical location where the financial transactions or sales occurred. It has the western countries like Canada, France, Germany, Mexico, and United States of America.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dimension categorizes products or product categories, providing insight into what was sold. It includes the products like Amarilla, Carretera, Montana, Paseo, Velo, and VTT.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dimension categorizes data based on the discount band applied to sales transactions, which is divided into None, Low, Medium, and High.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measure represents the quantity of products sold in each transaction.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The manufacturing price is the cost at which the product was produced or acquired.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measure represents the price at which the product was sold.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Gross sales are the total revenue generated from the sales transactions before any deductions.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Discounts represent the amount deducted from the gross sales due to discounts applied to transactions.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Sales represent the net sales revenue after accounting for discounts.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COGS is the direct cost associated with producing the goods that were sold.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Profit is the difference between sales revenue and the cost of goods sold, providing insight into the profitability of the transactions.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The date dimension represents the specific date of each financial transaction. The range spans from September 2013 to December 2014, which includes the first day of each month.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measure represents the numerical month corresponding to each transaction date, often used for time-series analysis.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dimension represents the name of the month corresponding to each transaction date.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Gaurav Kumar:</t>
        </r>
        <r>
          <rPr>
            <sz val="9"/>
            <color indexed="81"/>
            <rFont val="Tahoma"/>
            <family val="2"/>
          </rPr>
          <t xml:space="preserve">
This measure represents the Year corresponding to each transaction date, often used for time-series analysis.</t>
        </r>
      </text>
    </comment>
  </commentList>
</comments>
</file>

<file path=xl/sharedStrings.xml><?xml version="1.0" encoding="utf-8"?>
<sst xmlns="http://schemas.openxmlformats.org/spreadsheetml/2006/main" count="4664" uniqueCount="118">
  <si>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</si>
  <si>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</si>
  <si>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</si>
  <si>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</si>
  <si>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</si>
  <si>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</si>
  <si>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</si>
  <si>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</si>
  <si>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</si>
  <si>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</si>
  <si>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</si>
  <si>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</si>
  <si>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</si>
  <si>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</si>
  <si>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</si>
  <si>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</si>
  <si>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</si>
  <si>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</si>
  <si>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</si>
  <si>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</si>
  <si>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</si>
  <si>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</si>
  <si>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</si>
  <si>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</si>
  <si>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</si>
  <si>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</si>
  <si>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</si>
  <si>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</si>
  <si>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</si>
  <si>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</si>
  <si>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</si>
  <si>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</si>
  <si>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</si>
  <si>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</si>
  <si>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</si>
  <si>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</si>
  <si>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</si>
  <si>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</si>
  <si>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</si>
  <si>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</si>
  <si>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</si>
  <si>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</si>
  <si>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</si>
  <si>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</si>
  <si>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</si>
  <si>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</si>
  <si>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</si>
  <si>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</si>
  <si>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</si>
  <si>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Grand Total</t>
  </si>
  <si>
    <t>Sum of  Sales</t>
  </si>
  <si>
    <t>Values</t>
  </si>
  <si>
    <t>Sum of Profit</t>
  </si>
  <si>
    <t>Sum of Units Sold</t>
  </si>
  <si>
    <t>(All)</t>
  </si>
  <si>
    <t>From the above analysis, insights reltaed to product having the maximum units sold &amp; profit under a Segment can be known by filtering the Segment.</t>
  </si>
  <si>
    <t>Product Wise Average COGS, Sales</t>
  </si>
  <si>
    <t>Avg. COGS</t>
  </si>
  <si>
    <t>Avg. Sales</t>
  </si>
  <si>
    <t>Average of  Sales</t>
  </si>
  <si>
    <t>Average of Profit</t>
  </si>
  <si>
    <t>Segment Wise Average Sales &amp; Profit</t>
  </si>
  <si>
    <t>Country Wise Total Sales &amp; Profit</t>
  </si>
  <si>
    <t>Minimum Manufacturing Price</t>
  </si>
  <si>
    <t xml:space="preserve">Maximum Manufacturing Price </t>
  </si>
  <si>
    <t>Maximum Discount Offered</t>
  </si>
  <si>
    <t>Minimum Discount Offered</t>
  </si>
  <si>
    <t>Number of Financial Transactions performed for the Month</t>
  </si>
  <si>
    <t>September'2013</t>
  </si>
  <si>
    <t>September'2014</t>
  </si>
  <si>
    <t>October'2013</t>
  </si>
  <si>
    <t>November'2013</t>
  </si>
  <si>
    <t>December'2013</t>
  </si>
  <si>
    <t>January'2014</t>
  </si>
  <si>
    <t>February'2014</t>
  </si>
  <si>
    <t>March'2014</t>
  </si>
  <si>
    <t>April'2014</t>
  </si>
  <si>
    <t>May'2014</t>
  </si>
  <si>
    <t>June'2014</t>
  </si>
  <si>
    <t>July'2014</t>
  </si>
  <si>
    <t>August'2014</t>
  </si>
  <si>
    <t>October'2014</t>
  </si>
  <si>
    <t>November'2014</t>
  </si>
  <si>
    <t>December'2014</t>
  </si>
  <si>
    <t>Note:- Above analysis is done using the Formula. Same can be achieved by using Pivot table.</t>
  </si>
  <si>
    <t>Segment Wise Total Sales &amp; Profit</t>
  </si>
  <si>
    <t>Channel Partners Total</t>
  </si>
  <si>
    <t>Enterprise Total</t>
  </si>
  <si>
    <t>Government Total</t>
  </si>
  <si>
    <t>Midmarket Total</t>
  </si>
  <si>
    <t>Small Business Total</t>
  </si>
  <si>
    <t>Canada Total</t>
  </si>
  <si>
    <t>France Total</t>
  </si>
  <si>
    <t>Germany Total</t>
  </si>
  <si>
    <t>Mexico Total</t>
  </si>
  <si>
    <t>United States of America Total</t>
  </si>
  <si>
    <t>Total Sales &amp; Profit for Prducts sold in different Countries under varoius segments</t>
  </si>
  <si>
    <t>2013 Total</t>
  </si>
  <si>
    <t>2014 Total</t>
  </si>
  <si>
    <t>Total Units sold in a Month of a Particular Year</t>
  </si>
  <si>
    <t>Product wise Total Units Sold &amp; Profit</t>
  </si>
  <si>
    <t>Yearly Total Units Sold, Sales &amp; Profit</t>
  </si>
  <si>
    <t>Product wise Total Profit</t>
  </si>
  <si>
    <t>Month-Year wise Total Sales</t>
  </si>
  <si>
    <t>Profit &amp; Sales Trends in respect of Discount Band</t>
  </si>
  <si>
    <t>Sales</t>
  </si>
  <si>
    <t>% of total Profit</t>
  </si>
  <si>
    <t xml:space="preserve">Total Units Sold </t>
  </si>
  <si>
    <t xml:space="preserve">Average Units Sold </t>
  </si>
  <si>
    <t xml:space="preserve">Total Sales </t>
  </si>
  <si>
    <t xml:space="preserve">Average Sales </t>
  </si>
  <si>
    <t xml:space="preserve">Total COGS </t>
  </si>
  <si>
    <t>Average COGS</t>
  </si>
  <si>
    <t xml:space="preserve">Total Profit </t>
  </si>
  <si>
    <t xml:space="preserve">Average Profit </t>
  </si>
  <si>
    <t>%Difference from Previous Year</t>
  </si>
  <si>
    <t>Total Profit in a Month of a Particular Year</t>
  </si>
  <si>
    <t>Product &amp; Year wise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</si>
</sst>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m/d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/>
    <xf numFmtId="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14" fontId="0" fillId="0" borderId="1" xfId="1" applyNumberFormat="1" applyFont="1" applyBorder="1"/>
    <xf numFmtId="17" fontId="0" fillId="0" borderId="1" xfId="0" applyNumberFormat="1" applyBorder="1"/>
    <xf numFmtId="0" fontId="0" fillId="0" borderId="0" xfId="0" applyFill="1"/>
    <xf numFmtId="0" fontId="7" fillId="0" borderId="0" xfId="0" applyFont="1" applyFill="1" applyAlignment="1">
      <alignment wrapText="1"/>
    </xf>
    <xf numFmtId="14" fontId="0" fillId="0" borderId="0" xfId="0" applyNumberFormat="1" applyAlignment="1">
      <alignment horizontal="left"/>
    </xf>
    <xf numFmtId="44" fontId="0" fillId="0" borderId="0" xfId="0" applyNumberFormat="1"/>
    <xf numFmtId="44" fontId="0" fillId="0" borderId="1" xfId="0" applyNumberFormat="1" applyBorder="1"/>
    <xf numFmtId="0" fontId="7" fillId="0" borderId="0" xfId="0" applyFont="1" applyFill="1" applyBorder="1" applyAlignment="1">
      <alignment vertical="center"/>
    </xf>
    <xf numFmtId="44" fontId="0" fillId="4" borderId="1" xfId="0" applyNumberFormat="1" applyFill="1" applyBorder="1"/>
    <xf numFmtId="0" fontId="8" fillId="5" borderId="0" xfId="0" applyFont="1" applyFill="1" applyAlignment="1">
      <alignment wrapText="1"/>
    </xf>
    <xf numFmtId="44" fontId="9" fillId="10" borderId="1" xfId="0" applyNumberFormat="1" applyFont="1" applyFill="1" applyBorder="1" applyAlignment="1">
      <alignment horizontal="center" vertical="center"/>
    </xf>
    <xf numFmtId="44" fontId="9" fillId="11" borderId="1" xfId="0" applyNumberFormat="1" applyFont="1" applyFill="1" applyBorder="1" applyAlignment="1">
      <alignment horizontal="center" vertical="center"/>
    </xf>
    <xf numFmtId="164" fontId="0" fillId="7" borderId="1" xfId="2" applyFon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164" fontId="0" fillId="9" borderId="1" xfId="2" applyFon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7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0" fillId="0" borderId="0" xfId="0" applyBorder="1"/>
  </cellXfs>
  <cellStyles count="3">
    <cellStyle name="Comma" xfId="2" builtinId="3"/>
    <cellStyle name="Currency" xfId="1" builtinId="4"/>
    <cellStyle name="Normal" xfId="0" builtinId="0"/>
  </cellStyles>
  <dxfs count="39">
    <dxf>
      <numFmt numFmtId="14" formatCode="0.00%"/>
    </dxf>
    <dxf>
      <numFmt numFmtId="1" formatCode="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" formatCode="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FF99"/>
      <color rgb="FFF84B06"/>
      <color rgb="FFF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Data.xlsx]Statical Analysis!PivotTable3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Countries</a:t>
            </a:r>
            <a:r>
              <a:rPr lang="en-IN" baseline="0"/>
              <a:t> wise Total Sales &amp; Profit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'Statical Analysis'!$F$5:$F$6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'Statical Analysis'!$E$7:$E$12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'Statical Analysis'!$F$7:$F$12</c:f>
              <c:numCache>
                <c:formatCode>_("$"* #,##0.00_);_("$"* \(#,##0.00\);_("$"* "-"??_);_(@_)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</c:ser>
        <c:ser>
          <c:idx val="1"/>
          <c:order val="1"/>
          <c:tx>
            <c:strRef>
              <c:f>'Statical Analysis'!$G$5:$G$6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'Statical Analysis'!$E$7:$E$12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'Statical Analysis'!$G$7:$G$12</c:f>
              <c:numCache>
                <c:formatCode>_("$"* #,##0.00_);_("$"* \(#,##0.00\);_("$"* "-"??_);_(@_)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39648"/>
        <c:axId val="144894208"/>
        <c:axId val="0"/>
      </c:bar3DChart>
      <c:catAx>
        <c:axId val="195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94208"/>
        <c:crosses val="autoZero"/>
        <c:auto val="1"/>
        <c:lblAlgn val="ctr"/>
        <c:lblOffset val="100"/>
        <c:noMultiLvlLbl val="0"/>
      </c:catAx>
      <c:valAx>
        <c:axId val="14489420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5739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Data.xlsx]Statical Analysis!PivotTable6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Units Sold during the Month-Year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-2.8797841773956542E-2"/>
              <c:y val="3.01865320270080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>
            <c:manualLayout>
              <c:x val="-6.9651920250915766E-2"/>
              <c:y val="6.437592247533948E-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-3.6226028849457879E-2"/>
              <c:y val="3.018626488482834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>
            <c:manualLayout>
              <c:x val="-4.7367797688241703E-2"/>
              <c:y val="3.697194339257214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>
            <c:manualLayout>
              <c:x val="-2.5083675125567556E-2"/>
              <c:y val="2.340112066144405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>
            <c:manualLayout>
              <c:x val="-3.4369018635901707E-2"/>
              <c:y val="2.340112066144405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>
            <c:manualLayout>
              <c:x val="-6.9651920250915766E-2"/>
              <c:y val="-3.7405248008121192E-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>
            <c:manualLayout>
              <c:x val="-3.4368726193348367E-2"/>
              <c:y val="-3.4274875945850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layout>
            <c:manualLayout>
              <c:x val="-2.3226664912011329E-2"/>
              <c:y val="3.0186532027008075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layout>
            <c:manualLayout>
              <c:x val="-7.2502357818086172E-2"/>
              <c:y val="-2.748946458028625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layout>
            <c:manualLayout>
              <c:x val="-2.1369654698455171E-2"/>
              <c:y val="3.35792377097901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layout>
            <c:manualLayout>
              <c:x val="-3.1254944106916996E-2"/>
              <c:y val="-2.748946458028625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-4.4029712163416897E-2"/>
              <c:y val="-2.40967588975042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-3.9322264382690326E-2"/>
              <c:y val="-3.4274875945850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-3.9322264382690326E-2"/>
              <c:y val="-3.4274875945850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-3.560824395557801E-2"/>
              <c:y val="-4.1060287311414333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'Statical Analysis'!$I$41:$I$42</c:f>
              <c:strCache>
                <c:ptCount val="1"/>
                <c:pt idx="0">
                  <c:v>Sum of Units Sold</c:v>
                </c:pt>
              </c:strCache>
            </c:strRef>
          </c:tx>
          <c:dLbls>
            <c:dLbl>
              <c:idx val="0"/>
              <c:layout>
                <c:manualLayout>
                  <c:x val="-2.8797841773956542E-2"/>
                  <c:y val="3.0186532027008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60824395557801E-2"/>
                  <c:y val="-4.1060287311414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651920250915766E-2"/>
                  <c:y val="6.4375922475339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26028849457879E-2"/>
                  <c:y val="3.0186264884828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9322264382690326E-2"/>
                  <c:y val="-3.42748759458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7367797688241703E-2"/>
                  <c:y val="3.697194339257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5083675125567556E-2"/>
                  <c:y val="2.34011206614440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9322264382690326E-2"/>
                  <c:y val="-3.42748759458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369018635901707E-2"/>
                  <c:y val="2.34011206614440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4029712163416897E-2"/>
                  <c:y val="-2.409675889750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9651920250915766E-2"/>
                  <c:y val="-3.7405248008121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4368726193348367E-2"/>
                  <c:y val="-3.427487594585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3226664912011329E-2"/>
                  <c:y val="3.0186532027008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7.2502357818086172E-2"/>
                  <c:y val="-2.748946458028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1369654698455171E-2"/>
                  <c:y val="3.357923770979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3.1254944106916996E-2"/>
                  <c:y val="-2.7489464580286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'Statical Analysis'!$G$43:$H$61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'Statical Analysis'!$I$43:$I$61</c:f>
              <c:numCache>
                <c:formatCode>0</c:formatCode>
                <c:ptCount val="16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  <c:pt idx="4">
                  <c:v>67835.5</c:v>
                </c:pt>
                <c:pt idx="5">
                  <c:v>55115</c:v>
                </c:pt>
                <c:pt idx="6">
                  <c:v>53420</c:v>
                </c:pt>
                <c:pt idx="7">
                  <c:v>78886.5</c:v>
                </c:pt>
                <c:pt idx="8">
                  <c:v>51771</c:v>
                </c:pt>
                <c:pt idx="9">
                  <c:v>103302</c:v>
                </c:pt>
                <c:pt idx="10">
                  <c:v>69349</c:v>
                </c:pt>
                <c:pt idx="11">
                  <c:v>60705</c:v>
                </c:pt>
                <c:pt idx="12">
                  <c:v>57280</c:v>
                </c:pt>
                <c:pt idx="13">
                  <c:v>105482</c:v>
                </c:pt>
                <c:pt idx="14">
                  <c:v>55650</c:v>
                </c:pt>
                <c:pt idx="15">
                  <c:v>102336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'Statical Analysis'!$J$41:$J$42</c:f>
              <c:strCache>
                <c:ptCount val="1"/>
                <c:pt idx="0">
                  <c:v>%Difference from Previous Year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'Statical Analysis'!$G$43:$H$61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'Statical Analysis'!$J$43:$J$61</c:f>
              <c:numCache>
                <c:formatCode>0.00%</c:formatCode>
                <c:ptCount val="16"/>
                <c:pt idx="12">
                  <c:v>0.13199343886484458</c:v>
                </c:pt>
                <c:pt idx="13">
                  <c:v>0.10311434607098785</c:v>
                </c:pt>
                <c:pt idx="14">
                  <c:v>-0.15013515370870939</c:v>
                </c:pt>
                <c:pt idx="15">
                  <c:v>0.93196148763451014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978496"/>
        <c:axId val="144897088"/>
      </c:lineChart>
      <c:catAx>
        <c:axId val="1999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97088"/>
        <c:crosses val="autoZero"/>
        <c:auto val="1"/>
        <c:lblAlgn val="ctr"/>
        <c:lblOffset val="100"/>
        <c:noMultiLvlLbl val="0"/>
      </c:catAx>
      <c:valAx>
        <c:axId val="144897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997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Data.xlsx]Statical Analysis!PivotTable8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wise Total Profit (In %)</a:t>
            </a:r>
          </a:p>
        </c:rich>
      </c:tx>
      <c:layout>
        <c:manualLayout>
          <c:xMode val="edge"/>
          <c:yMode val="edge"/>
          <c:x val="0.3415790157557313"/>
          <c:y val="2.222222222222223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408874755198108"/>
          <c:y val="0.15277923592884221"/>
          <c:w val="0.37772734770872535"/>
          <c:h val="0.70966966250430863"/>
        </c:manualLayout>
      </c:layout>
      <c:pieChart>
        <c:varyColors val="1"/>
        <c:ser>
          <c:idx val="0"/>
          <c:order val="0"/>
          <c:tx>
            <c:strRef>
              <c:f>'Statical Analysis'!$O$7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'Statical Analysis'!$N$8:$N$14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'Statical Analysis'!$O$8:$O$14</c:f>
              <c:numCache>
                <c:formatCode>_("$"* #,##0.00_);_("$"* \(#,##0.00\);_("$"* "-"??_);_(@_)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26769472299518"/>
          <c:y val="0.26848060659084305"/>
          <c:w val="0.11967638308756533"/>
          <c:h val="0.4018425196850393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 band wise Saes</a:t>
            </a:r>
            <a:r>
              <a:rPr lang="en-US" baseline="0"/>
              <a:t> &amp; Profit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'Graphical Analysis'!$N$25</c:f>
              <c:strCache>
                <c:ptCount val="1"/>
                <c:pt idx="0">
                  <c:v>Sum of  Sales</c:v>
                </c:pt>
              </c:strCache>
            </c:strRef>
          </c:tx>
          <c:invertIfNegative val="0"/>
          <c:cat>
            <c:strRef>
              <c:f>'Graphical Analysis'!$M$26:$M$29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'Graphical Analysis'!$N$26:$N$29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</c:ser>
        <c:ser>
          <c:idx val="1"/>
          <c:order val="1"/>
          <c:tx>
            <c:strRef>
              <c:f>'Graphical Analysis'!$O$25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'Graphical Analysis'!$M$26:$M$29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'Graphical Analysis'!$O$26:$O$29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0476800"/>
        <c:axId val="249711424"/>
      </c:barChart>
      <c:catAx>
        <c:axId val="190476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249711424"/>
        <c:crosses val="autoZero"/>
        <c:auto val="1"/>
        <c:lblAlgn val="ctr"/>
        <c:lblOffset val="100"/>
        <c:noMultiLvlLbl val="0"/>
      </c:catAx>
      <c:valAx>
        <c:axId val="2497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768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</xdr:row>
      <xdr:rowOff>95250</xdr:rowOff>
    </xdr:from>
    <xdr:to>
      <xdr:col>12</xdr:col>
      <xdr:colOff>76201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</xdr:row>
      <xdr:rowOff>133349</xdr:rowOff>
    </xdr:from>
    <xdr:to>
      <xdr:col>23</xdr:col>
      <xdr:colOff>504825</xdr:colOff>
      <xdr:row>20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22</xdr:row>
      <xdr:rowOff>57150</xdr:rowOff>
    </xdr:from>
    <xdr:to>
      <xdr:col>10</xdr:col>
      <xdr:colOff>200025</xdr:colOff>
      <xdr:row>40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31</xdr:row>
      <xdr:rowOff>180975</xdr:rowOff>
    </xdr:from>
    <xdr:to>
      <xdr:col>17</xdr:col>
      <xdr:colOff>352425</xdr:colOff>
      <xdr:row>46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umar" refreshedDate="45199.743025231481" createdVersion="3" refreshedVersion="3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n v="1618.5"/>
    <n v="3"/>
    <n v="20"/>
    <n v="32370"/>
    <n v="0"/>
    <n v="32370"/>
    <n v="16185"/>
    <n v="16185"/>
    <x v="0"/>
    <x v="0"/>
    <x v="0"/>
    <x v="0"/>
  </r>
  <r>
    <x v="0"/>
    <x v="1"/>
    <x v="0"/>
    <x v="0"/>
    <n v="1321"/>
    <n v="3"/>
    <n v="20"/>
    <n v="26420"/>
    <n v="0"/>
    <n v="26420"/>
    <n v="13210"/>
    <n v="13210"/>
    <x v="0"/>
    <x v="0"/>
    <x v="0"/>
    <x v="0"/>
  </r>
  <r>
    <x v="1"/>
    <x v="2"/>
    <x v="0"/>
    <x v="0"/>
    <n v="2178"/>
    <n v="3"/>
    <n v="15"/>
    <n v="32670"/>
    <n v="0"/>
    <n v="32670"/>
    <n v="21780"/>
    <n v="10890"/>
    <x v="1"/>
    <x v="1"/>
    <x v="1"/>
    <x v="0"/>
  </r>
  <r>
    <x v="1"/>
    <x v="1"/>
    <x v="0"/>
    <x v="0"/>
    <n v="888"/>
    <n v="3"/>
    <n v="15"/>
    <n v="13320"/>
    <n v="0"/>
    <n v="13320"/>
    <n v="8880"/>
    <n v="4440"/>
    <x v="1"/>
    <x v="1"/>
    <x v="1"/>
    <x v="0"/>
  </r>
  <r>
    <x v="1"/>
    <x v="3"/>
    <x v="0"/>
    <x v="0"/>
    <n v="2470"/>
    <n v="3"/>
    <n v="15"/>
    <n v="37050"/>
    <n v="0"/>
    <n v="37050"/>
    <n v="24700"/>
    <n v="12350"/>
    <x v="1"/>
    <x v="1"/>
    <x v="1"/>
    <x v="0"/>
  </r>
  <r>
    <x v="0"/>
    <x v="1"/>
    <x v="0"/>
    <x v="0"/>
    <n v="1513"/>
    <n v="3"/>
    <n v="350"/>
    <n v="529550"/>
    <n v="0"/>
    <n v="529550"/>
    <n v="393380"/>
    <n v="136170"/>
    <x v="2"/>
    <x v="2"/>
    <x v="2"/>
    <x v="0"/>
  </r>
  <r>
    <x v="1"/>
    <x v="1"/>
    <x v="1"/>
    <x v="0"/>
    <n v="921"/>
    <n v="5"/>
    <n v="15"/>
    <n v="13815"/>
    <n v="0"/>
    <n v="13815"/>
    <n v="9210"/>
    <n v="4605"/>
    <x v="3"/>
    <x v="3"/>
    <x v="3"/>
    <x v="0"/>
  </r>
  <r>
    <x v="2"/>
    <x v="0"/>
    <x v="1"/>
    <x v="0"/>
    <n v="2518"/>
    <n v="5"/>
    <n v="12"/>
    <n v="30216"/>
    <n v="0"/>
    <n v="30216"/>
    <n v="7554"/>
    <n v="22662"/>
    <x v="1"/>
    <x v="1"/>
    <x v="1"/>
    <x v="0"/>
  </r>
  <r>
    <x v="0"/>
    <x v="2"/>
    <x v="1"/>
    <x v="0"/>
    <n v="1899"/>
    <n v="5"/>
    <n v="20"/>
    <n v="37980"/>
    <n v="0"/>
    <n v="37980"/>
    <n v="18990"/>
    <n v="18990"/>
    <x v="1"/>
    <x v="1"/>
    <x v="1"/>
    <x v="0"/>
  </r>
  <r>
    <x v="2"/>
    <x v="1"/>
    <x v="1"/>
    <x v="0"/>
    <n v="1545"/>
    <n v="5"/>
    <n v="12"/>
    <n v="18540"/>
    <n v="0"/>
    <n v="18540"/>
    <n v="4635"/>
    <n v="13905"/>
    <x v="1"/>
    <x v="1"/>
    <x v="1"/>
    <x v="0"/>
  </r>
  <r>
    <x v="1"/>
    <x v="3"/>
    <x v="1"/>
    <x v="0"/>
    <n v="2470"/>
    <n v="5"/>
    <n v="15"/>
    <n v="37050"/>
    <n v="0"/>
    <n v="37050"/>
    <n v="24700"/>
    <n v="12350"/>
    <x v="1"/>
    <x v="1"/>
    <x v="1"/>
    <x v="0"/>
  </r>
  <r>
    <x v="3"/>
    <x v="0"/>
    <x v="1"/>
    <x v="0"/>
    <n v="2665.5"/>
    <n v="5"/>
    <n v="125"/>
    <n v="333187.5"/>
    <n v="0"/>
    <n v="333187.5"/>
    <n v="319860"/>
    <n v="13327.5"/>
    <x v="4"/>
    <x v="4"/>
    <x v="4"/>
    <x v="0"/>
  </r>
  <r>
    <x v="4"/>
    <x v="3"/>
    <x v="1"/>
    <x v="0"/>
    <n v="958"/>
    <n v="5"/>
    <n v="300"/>
    <n v="287400"/>
    <n v="0"/>
    <n v="287400"/>
    <n v="239500"/>
    <n v="47900"/>
    <x v="5"/>
    <x v="5"/>
    <x v="5"/>
    <x v="0"/>
  </r>
  <r>
    <x v="0"/>
    <x v="1"/>
    <x v="1"/>
    <x v="0"/>
    <n v="2146"/>
    <n v="5"/>
    <n v="7"/>
    <n v="15022"/>
    <n v="0"/>
    <n v="15022"/>
    <n v="10730"/>
    <n v="4292"/>
    <x v="6"/>
    <x v="6"/>
    <x v="6"/>
    <x v="0"/>
  </r>
  <r>
    <x v="3"/>
    <x v="0"/>
    <x v="1"/>
    <x v="0"/>
    <n v="345"/>
    <n v="5"/>
    <n v="125"/>
    <n v="43125"/>
    <n v="0"/>
    <n v="43125"/>
    <n v="41400"/>
    <n v="1725"/>
    <x v="7"/>
    <x v="7"/>
    <x v="7"/>
    <x v="1"/>
  </r>
  <r>
    <x v="1"/>
    <x v="4"/>
    <x v="1"/>
    <x v="0"/>
    <n v="615"/>
    <n v="5"/>
    <n v="15"/>
    <n v="9225"/>
    <n v="0"/>
    <n v="9225"/>
    <n v="6150"/>
    <n v="3075"/>
    <x v="2"/>
    <x v="2"/>
    <x v="2"/>
    <x v="0"/>
  </r>
  <r>
    <x v="0"/>
    <x v="0"/>
    <x v="2"/>
    <x v="0"/>
    <n v="292"/>
    <n v="10"/>
    <n v="20"/>
    <n v="5840"/>
    <n v="0"/>
    <n v="5840"/>
    <n v="2920"/>
    <n v="2920"/>
    <x v="8"/>
    <x v="8"/>
    <x v="8"/>
    <x v="0"/>
  </r>
  <r>
    <x v="1"/>
    <x v="3"/>
    <x v="2"/>
    <x v="0"/>
    <n v="974"/>
    <n v="10"/>
    <n v="15"/>
    <n v="14610"/>
    <n v="0"/>
    <n v="14610"/>
    <n v="9740"/>
    <n v="4870"/>
    <x v="8"/>
    <x v="8"/>
    <x v="8"/>
    <x v="0"/>
  </r>
  <r>
    <x v="2"/>
    <x v="0"/>
    <x v="2"/>
    <x v="0"/>
    <n v="2518"/>
    <n v="10"/>
    <n v="12"/>
    <n v="30216"/>
    <n v="0"/>
    <n v="30216"/>
    <n v="7554"/>
    <n v="22662"/>
    <x v="1"/>
    <x v="1"/>
    <x v="1"/>
    <x v="0"/>
  </r>
  <r>
    <x v="0"/>
    <x v="1"/>
    <x v="2"/>
    <x v="0"/>
    <n v="1006"/>
    <n v="10"/>
    <n v="350"/>
    <n v="352100"/>
    <n v="0"/>
    <n v="352100"/>
    <n v="261560"/>
    <n v="90540"/>
    <x v="1"/>
    <x v="1"/>
    <x v="1"/>
    <x v="0"/>
  </r>
  <r>
    <x v="2"/>
    <x v="1"/>
    <x v="2"/>
    <x v="0"/>
    <n v="367"/>
    <n v="10"/>
    <n v="12"/>
    <n v="4404"/>
    <n v="0"/>
    <n v="4404"/>
    <n v="1101"/>
    <n v="3303"/>
    <x v="4"/>
    <x v="4"/>
    <x v="4"/>
    <x v="0"/>
  </r>
  <r>
    <x v="0"/>
    <x v="3"/>
    <x v="2"/>
    <x v="0"/>
    <n v="883"/>
    <n v="10"/>
    <n v="7"/>
    <n v="6181"/>
    <n v="0"/>
    <n v="6181"/>
    <n v="4415"/>
    <n v="1766"/>
    <x v="5"/>
    <x v="5"/>
    <x v="5"/>
    <x v="0"/>
  </r>
  <r>
    <x v="1"/>
    <x v="2"/>
    <x v="2"/>
    <x v="0"/>
    <n v="549"/>
    <n v="10"/>
    <n v="15"/>
    <n v="8235"/>
    <n v="0"/>
    <n v="8235"/>
    <n v="5490"/>
    <n v="2745"/>
    <x v="9"/>
    <x v="6"/>
    <x v="6"/>
    <x v="1"/>
  </r>
  <r>
    <x v="4"/>
    <x v="3"/>
    <x v="2"/>
    <x v="0"/>
    <n v="788"/>
    <n v="10"/>
    <n v="300"/>
    <n v="236400"/>
    <n v="0"/>
    <n v="236400"/>
    <n v="197000"/>
    <n v="39400"/>
    <x v="9"/>
    <x v="6"/>
    <x v="6"/>
    <x v="1"/>
  </r>
  <r>
    <x v="1"/>
    <x v="3"/>
    <x v="2"/>
    <x v="0"/>
    <n v="2472"/>
    <n v="10"/>
    <n v="15"/>
    <n v="37080"/>
    <n v="0"/>
    <n v="37080"/>
    <n v="24720"/>
    <n v="12360"/>
    <x v="6"/>
    <x v="6"/>
    <x v="6"/>
    <x v="0"/>
  </r>
  <r>
    <x v="0"/>
    <x v="4"/>
    <x v="2"/>
    <x v="0"/>
    <n v="1143"/>
    <n v="10"/>
    <n v="7"/>
    <n v="8001"/>
    <n v="0"/>
    <n v="8001"/>
    <n v="5715"/>
    <n v="2286"/>
    <x v="10"/>
    <x v="7"/>
    <x v="7"/>
    <x v="0"/>
  </r>
  <r>
    <x v="0"/>
    <x v="0"/>
    <x v="2"/>
    <x v="0"/>
    <n v="1725"/>
    <n v="10"/>
    <n v="350"/>
    <n v="603750"/>
    <n v="0"/>
    <n v="603750"/>
    <n v="448500"/>
    <n v="155250"/>
    <x v="11"/>
    <x v="9"/>
    <x v="9"/>
    <x v="1"/>
  </r>
  <r>
    <x v="2"/>
    <x v="4"/>
    <x v="2"/>
    <x v="0"/>
    <n v="912"/>
    <n v="10"/>
    <n v="12"/>
    <n v="10944"/>
    <n v="0"/>
    <n v="10944"/>
    <n v="2736"/>
    <n v="8208"/>
    <x v="11"/>
    <x v="9"/>
    <x v="9"/>
    <x v="1"/>
  </r>
  <r>
    <x v="1"/>
    <x v="0"/>
    <x v="2"/>
    <x v="0"/>
    <n v="2152"/>
    <n v="10"/>
    <n v="15"/>
    <n v="32280"/>
    <n v="0"/>
    <n v="32280"/>
    <n v="21520"/>
    <n v="10760"/>
    <x v="12"/>
    <x v="2"/>
    <x v="2"/>
    <x v="1"/>
  </r>
  <r>
    <x v="0"/>
    <x v="0"/>
    <x v="2"/>
    <x v="0"/>
    <n v="1817"/>
    <n v="10"/>
    <n v="20"/>
    <n v="36340"/>
    <n v="0"/>
    <n v="36340"/>
    <n v="18170"/>
    <n v="18170"/>
    <x v="2"/>
    <x v="2"/>
    <x v="2"/>
    <x v="0"/>
  </r>
  <r>
    <x v="0"/>
    <x v="1"/>
    <x v="2"/>
    <x v="0"/>
    <n v="1513"/>
    <n v="10"/>
    <n v="350"/>
    <n v="529550"/>
    <n v="0"/>
    <n v="529550"/>
    <n v="393380"/>
    <n v="136170"/>
    <x v="2"/>
    <x v="2"/>
    <x v="2"/>
    <x v="0"/>
  </r>
  <r>
    <x v="0"/>
    <x v="3"/>
    <x v="3"/>
    <x v="0"/>
    <n v="1493"/>
    <n v="120"/>
    <n v="7"/>
    <n v="10451"/>
    <n v="0"/>
    <n v="10451"/>
    <n v="7465"/>
    <n v="2986"/>
    <x v="0"/>
    <x v="0"/>
    <x v="0"/>
    <x v="0"/>
  </r>
  <r>
    <x v="3"/>
    <x v="2"/>
    <x v="3"/>
    <x v="0"/>
    <n v="1804"/>
    <n v="120"/>
    <n v="125"/>
    <n v="225500"/>
    <n v="0"/>
    <n v="225500"/>
    <n v="216480"/>
    <n v="9020"/>
    <x v="8"/>
    <x v="8"/>
    <x v="8"/>
    <x v="0"/>
  </r>
  <r>
    <x v="2"/>
    <x v="1"/>
    <x v="3"/>
    <x v="0"/>
    <n v="2161"/>
    <n v="120"/>
    <n v="12"/>
    <n v="25932"/>
    <n v="0"/>
    <n v="25932"/>
    <n v="6483"/>
    <n v="19449"/>
    <x v="3"/>
    <x v="3"/>
    <x v="3"/>
    <x v="0"/>
  </r>
  <r>
    <x v="0"/>
    <x v="1"/>
    <x v="3"/>
    <x v="0"/>
    <n v="1006"/>
    <n v="120"/>
    <n v="350"/>
    <n v="352100"/>
    <n v="0"/>
    <n v="352100"/>
    <n v="261560"/>
    <n v="90540"/>
    <x v="1"/>
    <x v="1"/>
    <x v="1"/>
    <x v="0"/>
  </r>
  <r>
    <x v="2"/>
    <x v="1"/>
    <x v="3"/>
    <x v="0"/>
    <n v="1545"/>
    <n v="120"/>
    <n v="12"/>
    <n v="18540"/>
    <n v="0"/>
    <n v="18540"/>
    <n v="4635"/>
    <n v="13905"/>
    <x v="1"/>
    <x v="1"/>
    <x v="1"/>
    <x v="0"/>
  </r>
  <r>
    <x v="3"/>
    <x v="4"/>
    <x v="3"/>
    <x v="0"/>
    <n v="2821"/>
    <n v="120"/>
    <n v="125"/>
    <n v="352625"/>
    <n v="0"/>
    <n v="352625"/>
    <n v="338520"/>
    <n v="14105"/>
    <x v="5"/>
    <x v="5"/>
    <x v="5"/>
    <x v="0"/>
  </r>
  <r>
    <x v="3"/>
    <x v="0"/>
    <x v="3"/>
    <x v="0"/>
    <n v="345"/>
    <n v="120"/>
    <n v="125"/>
    <n v="43125"/>
    <n v="0"/>
    <n v="43125"/>
    <n v="41400"/>
    <n v="1725"/>
    <x v="7"/>
    <x v="7"/>
    <x v="7"/>
    <x v="1"/>
  </r>
  <r>
    <x v="4"/>
    <x v="0"/>
    <x v="4"/>
    <x v="0"/>
    <n v="2001"/>
    <n v="250"/>
    <n v="300"/>
    <n v="600300"/>
    <n v="0"/>
    <n v="600300"/>
    <n v="500250"/>
    <n v="100050"/>
    <x v="8"/>
    <x v="8"/>
    <x v="8"/>
    <x v="0"/>
  </r>
  <r>
    <x v="2"/>
    <x v="1"/>
    <x v="4"/>
    <x v="0"/>
    <n v="2838"/>
    <n v="250"/>
    <n v="12"/>
    <n v="34056"/>
    <n v="0"/>
    <n v="34056"/>
    <n v="8514"/>
    <n v="25542"/>
    <x v="13"/>
    <x v="10"/>
    <x v="10"/>
    <x v="0"/>
  </r>
  <r>
    <x v="1"/>
    <x v="2"/>
    <x v="4"/>
    <x v="0"/>
    <n v="2178"/>
    <n v="250"/>
    <n v="15"/>
    <n v="32670"/>
    <n v="0"/>
    <n v="32670"/>
    <n v="21780"/>
    <n v="10890"/>
    <x v="1"/>
    <x v="1"/>
    <x v="1"/>
    <x v="0"/>
  </r>
  <r>
    <x v="1"/>
    <x v="1"/>
    <x v="4"/>
    <x v="0"/>
    <n v="888"/>
    <n v="250"/>
    <n v="15"/>
    <n v="13320"/>
    <n v="0"/>
    <n v="13320"/>
    <n v="8880"/>
    <n v="4440"/>
    <x v="1"/>
    <x v="1"/>
    <x v="1"/>
    <x v="0"/>
  </r>
  <r>
    <x v="0"/>
    <x v="2"/>
    <x v="4"/>
    <x v="0"/>
    <n v="1527"/>
    <n v="250"/>
    <n v="350"/>
    <n v="534450"/>
    <n v="0"/>
    <n v="534450"/>
    <n v="397020"/>
    <n v="137430"/>
    <x v="9"/>
    <x v="6"/>
    <x v="6"/>
    <x v="1"/>
  </r>
  <r>
    <x v="4"/>
    <x v="2"/>
    <x v="4"/>
    <x v="0"/>
    <n v="2151"/>
    <n v="250"/>
    <n v="300"/>
    <n v="645300"/>
    <n v="0"/>
    <n v="645300"/>
    <n v="537750"/>
    <n v="107550"/>
    <x v="6"/>
    <x v="6"/>
    <x v="6"/>
    <x v="0"/>
  </r>
  <r>
    <x v="0"/>
    <x v="0"/>
    <x v="4"/>
    <x v="0"/>
    <n v="1817"/>
    <n v="250"/>
    <n v="20"/>
    <n v="36340"/>
    <n v="0"/>
    <n v="36340"/>
    <n v="18170"/>
    <n v="18170"/>
    <x v="2"/>
    <x v="2"/>
    <x v="2"/>
    <x v="0"/>
  </r>
  <r>
    <x v="0"/>
    <x v="2"/>
    <x v="5"/>
    <x v="0"/>
    <n v="2750"/>
    <n v="260"/>
    <n v="350"/>
    <n v="962500"/>
    <n v="0"/>
    <n v="962500"/>
    <n v="715000"/>
    <n v="247500"/>
    <x v="8"/>
    <x v="8"/>
    <x v="8"/>
    <x v="0"/>
  </r>
  <r>
    <x v="2"/>
    <x v="4"/>
    <x v="5"/>
    <x v="0"/>
    <n v="1953"/>
    <n v="260"/>
    <n v="12"/>
    <n v="23436"/>
    <n v="0"/>
    <n v="23436"/>
    <n v="5859"/>
    <n v="17577"/>
    <x v="13"/>
    <x v="10"/>
    <x v="10"/>
    <x v="0"/>
  </r>
  <r>
    <x v="3"/>
    <x v="1"/>
    <x v="5"/>
    <x v="0"/>
    <n v="4219.5"/>
    <n v="260"/>
    <n v="125"/>
    <n v="527437.5"/>
    <n v="0"/>
    <n v="527437.5"/>
    <n v="506340"/>
    <n v="21097.5"/>
    <x v="13"/>
    <x v="10"/>
    <x v="10"/>
    <x v="0"/>
  </r>
  <r>
    <x v="0"/>
    <x v="2"/>
    <x v="5"/>
    <x v="0"/>
    <n v="1899"/>
    <n v="260"/>
    <n v="20"/>
    <n v="37980"/>
    <n v="0"/>
    <n v="37980"/>
    <n v="18990"/>
    <n v="18990"/>
    <x v="1"/>
    <x v="1"/>
    <x v="1"/>
    <x v="0"/>
  </r>
  <r>
    <x v="0"/>
    <x v="1"/>
    <x v="5"/>
    <x v="0"/>
    <n v="1686"/>
    <n v="260"/>
    <n v="7"/>
    <n v="11802"/>
    <n v="0"/>
    <n v="11802"/>
    <n v="8430"/>
    <n v="3372"/>
    <x v="4"/>
    <x v="4"/>
    <x v="4"/>
    <x v="0"/>
  </r>
  <r>
    <x v="2"/>
    <x v="4"/>
    <x v="5"/>
    <x v="0"/>
    <n v="2141"/>
    <n v="260"/>
    <n v="12"/>
    <n v="25692"/>
    <n v="0"/>
    <n v="25692"/>
    <n v="6423"/>
    <n v="19269"/>
    <x v="5"/>
    <x v="5"/>
    <x v="5"/>
    <x v="0"/>
  </r>
  <r>
    <x v="0"/>
    <x v="4"/>
    <x v="5"/>
    <x v="0"/>
    <n v="1143"/>
    <n v="260"/>
    <n v="7"/>
    <n v="8001"/>
    <n v="0"/>
    <n v="8001"/>
    <n v="5715"/>
    <n v="2286"/>
    <x v="10"/>
    <x v="7"/>
    <x v="7"/>
    <x v="0"/>
  </r>
  <r>
    <x v="1"/>
    <x v="4"/>
    <x v="5"/>
    <x v="0"/>
    <n v="615"/>
    <n v="260"/>
    <n v="15"/>
    <n v="9225"/>
    <n v="0"/>
    <n v="9225"/>
    <n v="6150"/>
    <n v="3075"/>
    <x v="2"/>
    <x v="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x v="0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x v="8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x v="11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x v="9"/>
    <x v="9"/>
    <x v="0"/>
  </r>
  <r>
    <x v="0"/>
    <x v="0"/>
    <x v="4"/>
    <x v="1"/>
    <n v="1326"/>
    <n v="250"/>
    <n v="7"/>
    <n v="9282"/>
    <n v="92.82"/>
    <n v="9189.18"/>
    <n v="6630"/>
    <n v="2559.1800000000003"/>
    <x v="3"/>
    <x v="3"/>
    <x v="3"/>
    <x v="0"/>
  </r>
  <r>
    <x v="2"/>
    <x v="4"/>
    <x v="0"/>
    <x v="1"/>
    <n v="1858"/>
    <n v="3"/>
    <n v="12"/>
    <n v="22296"/>
    <n v="222.96"/>
    <n v="22073.040000000001"/>
    <n v="5574"/>
    <n v="16499.04"/>
    <x v="8"/>
    <x v="8"/>
    <x v="8"/>
    <x v="0"/>
  </r>
  <r>
    <x v="0"/>
    <x v="3"/>
    <x v="0"/>
    <x v="1"/>
    <n v="1210"/>
    <n v="3"/>
    <n v="350"/>
    <n v="423500"/>
    <n v="4235"/>
    <n v="419265"/>
    <n v="314600"/>
    <n v="104665"/>
    <x v="3"/>
    <x v="3"/>
    <x v="3"/>
    <x v="0"/>
  </r>
  <r>
    <x v="0"/>
    <x v="4"/>
    <x v="0"/>
    <x v="1"/>
    <n v="2529"/>
    <n v="3"/>
    <n v="7"/>
    <n v="17703"/>
    <n v="177.03"/>
    <n v="17525.97"/>
    <n v="12645"/>
    <n v="4880.9699999999993"/>
    <x v="4"/>
    <x v="4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x v="6"/>
    <x v="6"/>
    <x v="0"/>
  </r>
  <r>
    <x v="3"/>
    <x v="4"/>
    <x v="0"/>
    <x v="1"/>
    <n v="330"/>
    <n v="3"/>
    <n v="125"/>
    <n v="41250"/>
    <n v="412.5"/>
    <n v="40837.5"/>
    <n v="39600"/>
    <n v="1237.5"/>
    <x v="9"/>
    <x v="6"/>
    <x v="6"/>
    <x v="1"/>
  </r>
  <r>
    <x v="2"/>
    <x v="2"/>
    <x v="0"/>
    <x v="1"/>
    <n v="2671"/>
    <n v="3"/>
    <n v="12"/>
    <n v="32052"/>
    <n v="320.52"/>
    <n v="31731.48"/>
    <n v="8013"/>
    <n v="23718.48"/>
    <x v="6"/>
    <x v="6"/>
    <x v="6"/>
    <x v="0"/>
  </r>
  <r>
    <x v="2"/>
    <x v="1"/>
    <x v="0"/>
    <x v="1"/>
    <n v="766"/>
    <n v="3"/>
    <n v="12"/>
    <n v="9192"/>
    <n v="91.92"/>
    <n v="9100.08"/>
    <n v="2298"/>
    <n v="6802.08"/>
    <x v="7"/>
    <x v="7"/>
    <x v="7"/>
    <x v="1"/>
  </r>
  <r>
    <x v="4"/>
    <x v="3"/>
    <x v="0"/>
    <x v="1"/>
    <n v="494"/>
    <n v="3"/>
    <n v="300"/>
    <n v="148200"/>
    <n v="1482"/>
    <n v="146718"/>
    <n v="123500"/>
    <n v="23218"/>
    <x v="7"/>
    <x v="7"/>
    <x v="7"/>
    <x v="1"/>
  </r>
  <r>
    <x v="0"/>
    <x v="3"/>
    <x v="0"/>
    <x v="1"/>
    <n v="1397"/>
    <n v="3"/>
    <n v="350"/>
    <n v="488950"/>
    <n v="4889.5"/>
    <n v="484060.5"/>
    <n v="363220"/>
    <n v="120840.5"/>
    <x v="10"/>
    <x v="7"/>
    <x v="7"/>
    <x v="0"/>
  </r>
  <r>
    <x v="0"/>
    <x v="2"/>
    <x v="0"/>
    <x v="1"/>
    <n v="2155"/>
    <n v="3"/>
    <n v="350"/>
    <n v="754250"/>
    <n v="7542.5"/>
    <n v="746707.5"/>
    <n v="560300"/>
    <n v="186407.5"/>
    <x v="2"/>
    <x v="2"/>
    <x v="2"/>
    <x v="0"/>
  </r>
  <r>
    <x v="1"/>
    <x v="3"/>
    <x v="1"/>
    <x v="1"/>
    <n v="2214"/>
    <n v="5"/>
    <n v="15"/>
    <n v="33210"/>
    <n v="332.1"/>
    <n v="32877.9"/>
    <n v="22140"/>
    <n v="10737.900000000001"/>
    <x v="3"/>
    <x v="3"/>
    <x v="3"/>
    <x v="0"/>
  </r>
  <r>
    <x v="4"/>
    <x v="4"/>
    <x v="1"/>
    <x v="1"/>
    <n v="2301"/>
    <n v="5"/>
    <n v="300"/>
    <n v="690300"/>
    <n v="6903"/>
    <n v="683397"/>
    <n v="575250"/>
    <n v="108147"/>
    <x v="13"/>
    <x v="10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x v="4"/>
    <x v="4"/>
    <x v="0"/>
  </r>
  <r>
    <x v="0"/>
    <x v="0"/>
    <x v="1"/>
    <x v="1"/>
    <n v="1830"/>
    <n v="5"/>
    <n v="7"/>
    <n v="12810"/>
    <n v="128.1"/>
    <n v="12681.9"/>
    <n v="9150"/>
    <n v="3531.8999999999996"/>
    <x v="5"/>
    <x v="5"/>
    <x v="5"/>
    <x v="0"/>
  </r>
  <r>
    <x v="4"/>
    <x v="4"/>
    <x v="1"/>
    <x v="1"/>
    <n v="2498"/>
    <n v="5"/>
    <n v="300"/>
    <n v="749400"/>
    <n v="7494"/>
    <n v="741906"/>
    <n v="624500"/>
    <n v="117406"/>
    <x v="9"/>
    <x v="6"/>
    <x v="6"/>
    <x v="1"/>
  </r>
  <r>
    <x v="3"/>
    <x v="4"/>
    <x v="1"/>
    <x v="1"/>
    <n v="663"/>
    <n v="5"/>
    <n v="125"/>
    <n v="82875"/>
    <n v="828.75"/>
    <n v="82046.25"/>
    <n v="79560"/>
    <n v="2486.25"/>
    <x v="7"/>
    <x v="7"/>
    <x v="7"/>
    <x v="1"/>
  </r>
  <r>
    <x v="1"/>
    <x v="4"/>
    <x v="2"/>
    <x v="1"/>
    <n v="1514"/>
    <n v="10"/>
    <n v="15"/>
    <n v="22710"/>
    <n v="227.1"/>
    <n v="22482.9"/>
    <n v="15140"/>
    <n v="7342.9000000000015"/>
    <x v="8"/>
    <x v="8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x v="10"/>
    <x v="10"/>
    <x v="0"/>
  </r>
  <r>
    <x v="3"/>
    <x v="4"/>
    <x v="2"/>
    <x v="1"/>
    <n v="727"/>
    <n v="10"/>
    <n v="125"/>
    <n v="90875"/>
    <n v="908.75"/>
    <n v="89966.25"/>
    <n v="87240"/>
    <n v="2726.25"/>
    <x v="1"/>
    <x v="1"/>
    <x v="1"/>
    <x v="0"/>
  </r>
  <r>
    <x v="3"/>
    <x v="2"/>
    <x v="2"/>
    <x v="1"/>
    <n v="787"/>
    <n v="10"/>
    <n v="125"/>
    <n v="98375"/>
    <n v="983.75"/>
    <n v="97391.25"/>
    <n v="94440"/>
    <n v="2951.25"/>
    <x v="1"/>
    <x v="1"/>
    <x v="1"/>
    <x v="0"/>
  </r>
  <r>
    <x v="3"/>
    <x v="3"/>
    <x v="2"/>
    <x v="1"/>
    <n v="1823"/>
    <n v="10"/>
    <n v="125"/>
    <n v="227875"/>
    <n v="2278.75"/>
    <n v="225596.25"/>
    <n v="218760"/>
    <n v="6836.25"/>
    <x v="4"/>
    <x v="4"/>
    <x v="4"/>
    <x v="0"/>
  </r>
  <r>
    <x v="1"/>
    <x v="1"/>
    <x v="2"/>
    <x v="1"/>
    <n v="747"/>
    <n v="10"/>
    <n v="15"/>
    <n v="11205"/>
    <n v="112.05"/>
    <n v="11092.95"/>
    <n v="7470"/>
    <n v="3622.9500000000007"/>
    <x v="6"/>
    <x v="6"/>
    <x v="6"/>
    <x v="0"/>
  </r>
  <r>
    <x v="2"/>
    <x v="1"/>
    <x v="2"/>
    <x v="1"/>
    <n v="766"/>
    <n v="10"/>
    <n v="12"/>
    <n v="9192"/>
    <n v="91.92"/>
    <n v="9100.08"/>
    <n v="2298"/>
    <n v="6802.08"/>
    <x v="7"/>
    <x v="7"/>
    <x v="7"/>
    <x v="1"/>
  </r>
  <r>
    <x v="4"/>
    <x v="4"/>
    <x v="2"/>
    <x v="1"/>
    <n v="2905"/>
    <n v="10"/>
    <n v="300"/>
    <n v="871500"/>
    <n v="8715"/>
    <n v="862785"/>
    <n v="726250"/>
    <n v="136535"/>
    <x v="15"/>
    <x v="9"/>
    <x v="9"/>
    <x v="0"/>
  </r>
  <r>
    <x v="0"/>
    <x v="2"/>
    <x v="2"/>
    <x v="1"/>
    <n v="2155"/>
    <n v="10"/>
    <n v="350"/>
    <n v="754250"/>
    <n v="7542.5"/>
    <n v="746707.5"/>
    <n v="560300"/>
    <n v="186407.5"/>
    <x v="2"/>
    <x v="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x v="10"/>
    <x v="10"/>
    <x v="0"/>
  </r>
  <r>
    <x v="0"/>
    <x v="3"/>
    <x v="3"/>
    <x v="1"/>
    <n v="362"/>
    <n v="120"/>
    <n v="7"/>
    <n v="2534"/>
    <n v="25.34"/>
    <n v="2508.66"/>
    <n v="1810"/>
    <n v="698.65999999999985"/>
    <x v="14"/>
    <x v="11"/>
    <x v="11"/>
    <x v="0"/>
  </r>
  <r>
    <x v="3"/>
    <x v="0"/>
    <x v="3"/>
    <x v="1"/>
    <n v="923"/>
    <n v="120"/>
    <n v="125"/>
    <n v="115375"/>
    <n v="1153.75"/>
    <n v="114221.25"/>
    <n v="110760"/>
    <n v="3461.25"/>
    <x v="5"/>
    <x v="5"/>
    <x v="5"/>
    <x v="0"/>
  </r>
  <r>
    <x v="3"/>
    <x v="4"/>
    <x v="3"/>
    <x v="1"/>
    <n v="663"/>
    <n v="120"/>
    <n v="125"/>
    <n v="82875"/>
    <n v="828.75"/>
    <n v="82046.25"/>
    <n v="79560"/>
    <n v="2486.25"/>
    <x v="7"/>
    <x v="7"/>
    <x v="7"/>
    <x v="1"/>
  </r>
  <r>
    <x v="0"/>
    <x v="0"/>
    <x v="3"/>
    <x v="1"/>
    <n v="2092"/>
    <n v="120"/>
    <n v="7"/>
    <n v="14644"/>
    <n v="146.44"/>
    <n v="14497.56"/>
    <n v="10460"/>
    <n v="4037.5599999999995"/>
    <x v="11"/>
    <x v="9"/>
    <x v="9"/>
    <x v="1"/>
  </r>
  <r>
    <x v="0"/>
    <x v="1"/>
    <x v="4"/>
    <x v="1"/>
    <n v="263"/>
    <n v="250"/>
    <n v="7"/>
    <n v="1841"/>
    <n v="18.41"/>
    <n v="1822.59"/>
    <n v="1315"/>
    <n v="507.58999999999992"/>
    <x v="3"/>
    <x v="3"/>
    <x v="3"/>
    <x v="0"/>
  </r>
  <r>
    <x v="0"/>
    <x v="0"/>
    <x v="4"/>
    <x v="1"/>
    <n v="943.5"/>
    <n v="250"/>
    <n v="350"/>
    <n v="330225"/>
    <n v="3302.25"/>
    <n v="326922.75"/>
    <n v="245310"/>
    <n v="81612.75"/>
    <x v="13"/>
    <x v="10"/>
    <x v="10"/>
    <x v="0"/>
  </r>
  <r>
    <x v="3"/>
    <x v="4"/>
    <x v="4"/>
    <x v="1"/>
    <n v="727"/>
    <n v="250"/>
    <n v="125"/>
    <n v="90875"/>
    <n v="908.75"/>
    <n v="89966.25"/>
    <n v="87240"/>
    <n v="2726.25"/>
    <x v="1"/>
    <x v="1"/>
    <x v="1"/>
    <x v="0"/>
  </r>
  <r>
    <x v="3"/>
    <x v="2"/>
    <x v="4"/>
    <x v="1"/>
    <n v="787"/>
    <n v="250"/>
    <n v="125"/>
    <n v="98375"/>
    <n v="983.75"/>
    <n v="97391.25"/>
    <n v="94440"/>
    <n v="2951.25"/>
    <x v="1"/>
    <x v="1"/>
    <x v="1"/>
    <x v="0"/>
  </r>
  <r>
    <x v="4"/>
    <x v="1"/>
    <x v="4"/>
    <x v="1"/>
    <n v="986"/>
    <n v="250"/>
    <n v="300"/>
    <n v="295800"/>
    <n v="2958"/>
    <n v="292842"/>
    <n v="246500"/>
    <n v="46342"/>
    <x v="6"/>
    <x v="6"/>
    <x v="6"/>
    <x v="0"/>
  </r>
  <r>
    <x v="4"/>
    <x v="3"/>
    <x v="4"/>
    <x v="1"/>
    <n v="494"/>
    <n v="250"/>
    <n v="300"/>
    <n v="148200"/>
    <n v="1482"/>
    <n v="146718"/>
    <n v="123500"/>
    <n v="23218"/>
    <x v="7"/>
    <x v="7"/>
    <x v="7"/>
    <x v="1"/>
  </r>
  <r>
    <x v="0"/>
    <x v="3"/>
    <x v="4"/>
    <x v="1"/>
    <n v="1397"/>
    <n v="250"/>
    <n v="350"/>
    <n v="488950"/>
    <n v="4889.5"/>
    <n v="484060.5"/>
    <n v="363220"/>
    <n v="120840.5"/>
    <x v="10"/>
    <x v="7"/>
    <x v="7"/>
    <x v="0"/>
  </r>
  <r>
    <x v="3"/>
    <x v="2"/>
    <x v="4"/>
    <x v="1"/>
    <n v="1744"/>
    <n v="250"/>
    <n v="125"/>
    <n v="218000"/>
    <n v="2180"/>
    <n v="215820"/>
    <n v="209280"/>
    <n v="6540"/>
    <x v="15"/>
    <x v="9"/>
    <x v="9"/>
    <x v="0"/>
  </r>
  <r>
    <x v="2"/>
    <x v="4"/>
    <x v="5"/>
    <x v="1"/>
    <n v="1989"/>
    <n v="260"/>
    <n v="12"/>
    <n v="23868"/>
    <n v="238.68"/>
    <n v="23629.32"/>
    <n v="5967"/>
    <n v="17662.32"/>
    <x v="9"/>
    <x v="6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x v="9"/>
    <x v="9"/>
    <x v="1"/>
  </r>
  <r>
    <x v="3"/>
    <x v="0"/>
    <x v="0"/>
    <x v="1"/>
    <n v="742.5"/>
    <n v="3"/>
    <n v="125"/>
    <n v="92812.5"/>
    <n v="1856.25"/>
    <n v="90956.25"/>
    <n v="89100"/>
    <n v="1856.25"/>
    <x v="13"/>
    <x v="10"/>
    <x v="10"/>
    <x v="0"/>
  </r>
  <r>
    <x v="2"/>
    <x v="0"/>
    <x v="0"/>
    <x v="1"/>
    <n v="1295"/>
    <n v="3"/>
    <n v="12"/>
    <n v="15540"/>
    <n v="310.8"/>
    <n v="15229.2"/>
    <n v="3885"/>
    <n v="11344.2"/>
    <x v="10"/>
    <x v="7"/>
    <x v="7"/>
    <x v="0"/>
  </r>
  <r>
    <x v="4"/>
    <x v="1"/>
    <x v="0"/>
    <x v="1"/>
    <n v="214"/>
    <n v="3"/>
    <n v="300"/>
    <n v="64200"/>
    <n v="1284"/>
    <n v="62916"/>
    <n v="53500"/>
    <n v="9416"/>
    <x v="7"/>
    <x v="7"/>
    <x v="7"/>
    <x v="1"/>
  </r>
  <r>
    <x v="0"/>
    <x v="2"/>
    <x v="0"/>
    <x v="1"/>
    <n v="2145"/>
    <n v="3"/>
    <n v="7"/>
    <n v="15015"/>
    <n v="300.3"/>
    <n v="14714.7"/>
    <n v="10725"/>
    <n v="3989.7000000000007"/>
    <x v="11"/>
    <x v="9"/>
    <x v="9"/>
    <x v="1"/>
  </r>
  <r>
    <x v="0"/>
    <x v="0"/>
    <x v="0"/>
    <x v="1"/>
    <n v="2852"/>
    <n v="3"/>
    <n v="350"/>
    <n v="998200"/>
    <n v="19964"/>
    <n v="978236"/>
    <n v="741520"/>
    <n v="236716"/>
    <x v="2"/>
    <x v="2"/>
    <x v="2"/>
    <x v="0"/>
  </r>
  <r>
    <x v="2"/>
    <x v="4"/>
    <x v="1"/>
    <x v="1"/>
    <n v="1142"/>
    <n v="5"/>
    <n v="12"/>
    <n v="13704"/>
    <n v="274.08"/>
    <n v="13429.92"/>
    <n v="3426"/>
    <n v="10003.92"/>
    <x v="1"/>
    <x v="1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x v="7"/>
    <x v="7"/>
    <x v="0"/>
  </r>
  <r>
    <x v="2"/>
    <x v="3"/>
    <x v="1"/>
    <x v="1"/>
    <n v="690"/>
    <n v="5"/>
    <n v="12"/>
    <n v="8280"/>
    <n v="165.6"/>
    <n v="8114.4"/>
    <n v="2070"/>
    <n v="6044.4"/>
    <x v="15"/>
    <x v="9"/>
    <x v="9"/>
    <x v="0"/>
  </r>
  <r>
    <x v="3"/>
    <x v="3"/>
    <x v="1"/>
    <x v="1"/>
    <n v="1660"/>
    <n v="5"/>
    <n v="125"/>
    <n v="207500"/>
    <n v="4150"/>
    <n v="203350"/>
    <n v="199200"/>
    <n v="4150"/>
    <x v="11"/>
    <x v="9"/>
    <x v="9"/>
    <x v="1"/>
  </r>
  <r>
    <x v="1"/>
    <x v="0"/>
    <x v="2"/>
    <x v="1"/>
    <n v="2363"/>
    <n v="10"/>
    <n v="15"/>
    <n v="35445"/>
    <n v="708.9"/>
    <n v="34736.1"/>
    <n v="23630"/>
    <n v="11106.099999999999"/>
    <x v="8"/>
    <x v="8"/>
    <x v="8"/>
    <x v="0"/>
  </r>
  <r>
    <x v="4"/>
    <x v="2"/>
    <x v="2"/>
    <x v="1"/>
    <n v="918"/>
    <n v="10"/>
    <n v="300"/>
    <n v="275400"/>
    <n v="5508"/>
    <n v="269892"/>
    <n v="229500"/>
    <n v="40392"/>
    <x v="14"/>
    <x v="11"/>
    <x v="11"/>
    <x v="0"/>
  </r>
  <r>
    <x v="4"/>
    <x v="1"/>
    <x v="2"/>
    <x v="1"/>
    <n v="1728"/>
    <n v="10"/>
    <n v="300"/>
    <n v="518400"/>
    <n v="10368"/>
    <n v="508032"/>
    <n v="432000"/>
    <n v="76032"/>
    <x v="14"/>
    <x v="11"/>
    <x v="11"/>
    <x v="0"/>
  </r>
  <r>
    <x v="2"/>
    <x v="4"/>
    <x v="2"/>
    <x v="1"/>
    <n v="1142"/>
    <n v="10"/>
    <n v="12"/>
    <n v="13704"/>
    <n v="274.08"/>
    <n v="13429.92"/>
    <n v="3426"/>
    <n v="10003.92"/>
    <x v="1"/>
    <x v="1"/>
    <x v="1"/>
    <x v="0"/>
  </r>
  <r>
    <x v="3"/>
    <x v="3"/>
    <x v="2"/>
    <x v="1"/>
    <n v="662"/>
    <n v="10"/>
    <n v="125"/>
    <n v="82750"/>
    <n v="1655"/>
    <n v="81095"/>
    <n v="79440"/>
    <n v="1655"/>
    <x v="1"/>
    <x v="1"/>
    <x v="1"/>
    <x v="0"/>
  </r>
  <r>
    <x v="2"/>
    <x v="0"/>
    <x v="2"/>
    <x v="1"/>
    <n v="1295"/>
    <n v="10"/>
    <n v="12"/>
    <n v="15540"/>
    <n v="310.8"/>
    <n v="15229.2"/>
    <n v="3885"/>
    <n v="11344.2"/>
    <x v="10"/>
    <x v="7"/>
    <x v="7"/>
    <x v="0"/>
  </r>
  <r>
    <x v="3"/>
    <x v="1"/>
    <x v="2"/>
    <x v="1"/>
    <n v="809"/>
    <n v="10"/>
    <n v="125"/>
    <n v="101125"/>
    <n v="2022.5"/>
    <n v="99102.5"/>
    <n v="97080"/>
    <n v="2022.5"/>
    <x v="7"/>
    <x v="7"/>
    <x v="7"/>
    <x v="1"/>
  </r>
  <r>
    <x v="3"/>
    <x v="3"/>
    <x v="2"/>
    <x v="1"/>
    <n v="2145"/>
    <n v="10"/>
    <n v="125"/>
    <n v="268125"/>
    <n v="5362.5"/>
    <n v="262762.5"/>
    <n v="257400"/>
    <n v="5362.5"/>
    <x v="7"/>
    <x v="7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x v="9"/>
    <x v="9"/>
    <x v="1"/>
  </r>
  <r>
    <x v="4"/>
    <x v="0"/>
    <x v="2"/>
    <x v="1"/>
    <n v="1916"/>
    <n v="10"/>
    <n v="300"/>
    <n v="574800"/>
    <n v="11496"/>
    <n v="563304"/>
    <n v="479000"/>
    <n v="84304"/>
    <x v="2"/>
    <x v="2"/>
    <x v="2"/>
    <x v="0"/>
  </r>
  <r>
    <x v="0"/>
    <x v="0"/>
    <x v="2"/>
    <x v="1"/>
    <n v="2852"/>
    <n v="10"/>
    <n v="350"/>
    <n v="998200"/>
    <n v="19964"/>
    <n v="978236"/>
    <n v="741520"/>
    <n v="236716"/>
    <x v="2"/>
    <x v="2"/>
    <x v="2"/>
    <x v="0"/>
  </r>
  <r>
    <x v="3"/>
    <x v="0"/>
    <x v="2"/>
    <x v="1"/>
    <n v="2729"/>
    <n v="10"/>
    <n v="125"/>
    <n v="341125"/>
    <n v="6822.5"/>
    <n v="334302.5"/>
    <n v="327480"/>
    <n v="6822.5"/>
    <x v="2"/>
    <x v="2"/>
    <x v="2"/>
    <x v="0"/>
  </r>
  <r>
    <x v="1"/>
    <x v="4"/>
    <x v="2"/>
    <x v="1"/>
    <n v="1925"/>
    <n v="10"/>
    <n v="15"/>
    <n v="28875"/>
    <n v="577.5"/>
    <n v="28297.5"/>
    <n v="19250"/>
    <n v="9047.5"/>
    <x v="12"/>
    <x v="2"/>
    <x v="2"/>
    <x v="1"/>
  </r>
  <r>
    <x v="0"/>
    <x v="4"/>
    <x v="2"/>
    <x v="1"/>
    <n v="2013"/>
    <n v="10"/>
    <n v="7"/>
    <n v="14091"/>
    <n v="281.82"/>
    <n v="13809.18"/>
    <n v="10065"/>
    <n v="3744.1800000000003"/>
    <x v="12"/>
    <x v="2"/>
    <x v="2"/>
    <x v="1"/>
  </r>
  <r>
    <x v="2"/>
    <x v="2"/>
    <x v="2"/>
    <x v="1"/>
    <n v="1055"/>
    <n v="10"/>
    <n v="12"/>
    <n v="12660"/>
    <n v="253.2"/>
    <n v="12406.8"/>
    <n v="3165"/>
    <n v="9241.7999999999993"/>
    <x v="2"/>
    <x v="2"/>
    <x v="2"/>
    <x v="0"/>
  </r>
  <r>
    <x v="2"/>
    <x v="3"/>
    <x v="2"/>
    <x v="1"/>
    <n v="1084"/>
    <n v="10"/>
    <n v="12"/>
    <n v="13008"/>
    <n v="260.16000000000003"/>
    <n v="12747.84"/>
    <n v="3252"/>
    <n v="9495.84"/>
    <x v="2"/>
    <x v="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x v="7"/>
    <x v="7"/>
    <x v="0"/>
  </r>
  <r>
    <x v="0"/>
    <x v="1"/>
    <x v="3"/>
    <x v="1"/>
    <n v="2966"/>
    <n v="120"/>
    <n v="350"/>
    <n v="1038100"/>
    <n v="20762"/>
    <n v="1017338"/>
    <n v="771160"/>
    <n v="246178"/>
    <x v="7"/>
    <x v="7"/>
    <x v="7"/>
    <x v="1"/>
  </r>
  <r>
    <x v="0"/>
    <x v="1"/>
    <x v="3"/>
    <x v="1"/>
    <n v="2877"/>
    <n v="120"/>
    <n v="350"/>
    <n v="1006950"/>
    <n v="20139"/>
    <n v="986811"/>
    <n v="748020"/>
    <n v="238791"/>
    <x v="10"/>
    <x v="7"/>
    <x v="7"/>
    <x v="0"/>
  </r>
  <r>
    <x v="3"/>
    <x v="1"/>
    <x v="3"/>
    <x v="1"/>
    <n v="809"/>
    <n v="120"/>
    <n v="125"/>
    <n v="101125"/>
    <n v="2022.5"/>
    <n v="99102.5"/>
    <n v="97080"/>
    <n v="2022.5"/>
    <x v="7"/>
    <x v="7"/>
    <x v="7"/>
    <x v="1"/>
  </r>
  <r>
    <x v="3"/>
    <x v="3"/>
    <x v="3"/>
    <x v="1"/>
    <n v="2145"/>
    <n v="120"/>
    <n v="125"/>
    <n v="268125"/>
    <n v="5362.5"/>
    <n v="262762.5"/>
    <n v="257400"/>
    <n v="5362.5"/>
    <x v="7"/>
    <x v="7"/>
    <x v="7"/>
    <x v="1"/>
  </r>
  <r>
    <x v="2"/>
    <x v="2"/>
    <x v="3"/>
    <x v="1"/>
    <n v="1055"/>
    <n v="120"/>
    <n v="12"/>
    <n v="12660"/>
    <n v="253.2"/>
    <n v="12406.8"/>
    <n v="3165"/>
    <n v="9241.7999999999993"/>
    <x v="2"/>
    <x v="2"/>
    <x v="2"/>
    <x v="0"/>
  </r>
  <r>
    <x v="0"/>
    <x v="3"/>
    <x v="3"/>
    <x v="1"/>
    <n v="544"/>
    <n v="120"/>
    <n v="20"/>
    <n v="10880"/>
    <n v="217.6"/>
    <n v="10662.4"/>
    <n v="5440"/>
    <n v="5222.3999999999996"/>
    <x v="12"/>
    <x v="2"/>
    <x v="2"/>
    <x v="1"/>
  </r>
  <r>
    <x v="2"/>
    <x v="3"/>
    <x v="3"/>
    <x v="1"/>
    <n v="1084"/>
    <n v="120"/>
    <n v="12"/>
    <n v="13008"/>
    <n v="260.16000000000003"/>
    <n v="12747.84"/>
    <n v="3252"/>
    <n v="9495.84"/>
    <x v="2"/>
    <x v="2"/>
    <x v="2"/>
    <x v="0"/>
  </r>
  <r>
    <x v="3"/>
    <x v="3"/>
    <x v="4"/>
    <x v="1"/>
    <n v="662"/>
    <n v="250"/>
    <n v="125"/>
    <n v="82750"/>
    <n v="1655"/>
    <n v="81095"/>
    <n v="79440"/>
    <n v="1655"/>
    <x v="1"/>
    <x v="1"/>
    <x v="1"/>
    <x v="0"/>
  </r>
  <r>
    <x v="4"/>
    <x v="1"/>
    <x v="4"/>
    <x v="1"/>
    <n v="214"/>
    <n v="250"/>
    <n v="300"/>
    <n v="64200"/>
    <n v="1284"/>
    <n v="62916"/>
    <n v="53500"/>
    <n v="9416"/>
    <x v="7"/>
    <x v="7"/>
    <x v="7"/>
    <x v="1"/>
  </r>
  <r>
    <x v="0"/>
    <x v="1"/>
    <x v="4"/>
    <x v="1"/>
    <n v="2877"/>
    <n v="250"/>
    <n v="350"/>
    <n v="1006950"/>
    <n v="20139"/>
    <n v="986811"/>
    <n v="748020"/>
    <n v="238791"/>
    <x v="10"/>
    <x v="7"/>
    <x v="7"/>
    <x v="0"/>
  </r>
  <r>
    <x v="3"/>
    <x v="0"/>
    <x v="4"/>
    <x v="1"/>
    <n v="2729"/>
    <n v="250"/>
    <n v="125"/>
    <n v="341125"/>
    <n v="6822.5"/>
    <n v="334302.5"/>
    <n v="327480"/>
    <n v="6822.5"/>
    <x v="2"/>
    <x v="2"/>
    <x v="2"/>
    <x v="0"/>
  </r>
  <r>
    <x v="0"/>
    <x v="4"/>
    <x v="4"/>
    <x v="1"/>
    <n v="266"/>
    <n v="250"/>
    <n v="350"/>
    <n v="93100"/>
    <n v="1862"/>
    <n v="91238"/>
    <n v="69160"/>
    <n v="22078"/>
    <x v="12"/>
    <x v="2"/>
    <x v="2"/>
    <x v="1"/>
  </r>
  <r>
    <x v="0"/>
    <x v="3"/>
    <x v="4"/>
    <x v="1"/>
    <n v="1940"/>
    <n v="250"/>
    <n v="350"/>
    <n v="679000"/>
    <n v="13580"/>
    <n v="665420"/>
    <n v="504400"/>
    <n v="161020"/>
    <x v="12"/>
    <x v="2"/>
    <x v="2"/>
    <x v="1"/>
  </r>
  <r>
    <x v="4"/>
    <x v="1"/>
    <x v="5"/>
    <x v="1"/>
    <n v="259"/>
    <n v="260"/>
    <n v="300"/>
    <n v="77700"/>
    <n v="1554"/>
    <n v="76146"/>
    <n v="64750"/>
    <n v="11396"/>
    <x v="3"/>
    <x v="3"/>
    <x v="3"/>
    <x v="0"/>
  </r>
  <r>
    <x v="4"/>
    <x v="3"/>
    <x v="5"/>
    <x v="1"/>
    <n v="1101"/>
    <n v="260"/>
    <n v="300"/>
    <n v="330300"/>
    <n v="6606"/>
    <n v="323694"/>
    <n v="275250"/>
    <n v="48444"/>
    <x v="3"/>
    <x v="3"/>
    <x v="3"/>
    <x v="0"/>
  </r>
  <r>
    <x v="3"/>
    <x v="1"/>
    <x v="5"/>
    <x v="1"/>
    <n v="2276"/>
    <n v="260"/>
    <n v="125"/>
    <n v="284500"/>
    <n v="5690"/>
    <n v="278810"/>
    <n v="273120"/>
    <n v="5690"/>
    <x v="14"/>
    <x v="11"/>
    <x v="11"/>
    <x v="0"/>
  </r>
  <r>
    <x v="0"/>
    <x v="1"/>
    <x v="5"/>
    <x v="1"/>
    <n v="2966"/>
    <n v="260"/>
    <n v="350"/>
    <n v="1038100"/>
    <n v="20762"/>
    <n v="1017338"/>
    <n v="771160"/>
    <n v="246178"/>
    <x v="7"/>
    <x v="7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x v="9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x v="9"/>
    <x v="9"/>
    <x v="0"/>
  </r>
  <r>
    <x v="4"/>
    <x v="0"/>
    <x v="5"/>
    <x v="1"/>
    <n v="1916"/>
    <n v="260"/>
    <n v="300"/>
    <n v="574800"/>
    <n v="11496"/>
    <n v="563304"/>
    <n v="479000"/>
    <n v="84304"/>
    <x v="2"/>
    <x v="2"/>
    <x v="2"/>
    <x v="0"/>
  </r>
  <r>
    <x v="3"/>
    <x v="2"/>
    <x v="0"/>
    <x v="1"/>
    <n v="4243.5"/>
    <n v="3"/>
    <n v="125"/>
    <n v="530437.5"/>
    <n v="15913.125"/>
    <n v="514524.375"/>
    <n v="509220"/>
    <n v="5304.375"/>
    <x v="13"/>
    <x v="10"/>
    <x v="10"/>
    <x v="0"/>
  </r>
  <r>
    <x v="0"/>
    <x v="1"/>
    <x v="0"/>
    <x v="1"/>
    <n v="2580"/>
    <n v="3"/>
    <n v="20"/>
    <n v="51600"/>
    <n v="1548"/>
    <n v="50052"/>
    <n v="25800"/>
    <n v="24252"/>
    <x v="13"/>
    <x v="10"/>
    <x v="10"/>
    <x v="0"/>
  </r>
  <r>
    <x v="4"/>
    <x v="1"/>
    <x v="0"/>
    <x v="1"/>
    <n v="689"/>
    <n v="3"/>
    <n v="300"/>
    <n v="206700"/>
    <n v="6201"/>
    <n v="200499"/>
    <n v="172250"/>
    <n v="28249"/>
    <x v="1"/>
    <x v="1"/>
    <x v="1"/>
    <x v="0"/>
  </r>
  <r>
    <x v="2"/>
    <x v="4"/>
    <x v="0"/>
    <x v="1"/>
    <n v="1947"/>
    <n v="3"/>
    <n v="12"/>
    <n v="23364"/>
    <n v="700.92"/>
    <n v="22663.08"/>
    <n v="5841"/>
    <n v="16822.080000000002"/>
    <x v="6"/>
    <x v="6"/>
    <x v="6"/>
    <x v="0"/>
  </r>
  <r>
    <x v="2"/>
    <x v="0"/>
    <x v="0"/>
    <x v="1"/>
    <n v="908"/>
    <n v="3"/>
    <n v="12"/>
    <n v="10896"/>
    <n v="326.88"/>
    <n v="10569.12"/>
    <n v="2724"/>
    <n v="7845.1200000000008"/>
    <x v="12"/>
    <x v="2"/>
    <x v="2"/>
    <x v="1"/>
  </r>
  <r>
    <x v="0"/>
    <x v="1"/>
    <x v="1"/>
    <x v="1"/>
    <n v="1958"/>
    <n v="5"/>
    <n v="7"/>
    <n v="13706"/>
    <n v="411.18"/>
    <n v="13294.82"/>
    <n v="9790"/>
    <n v="3504.8199999999997"/>
    <x v="8"/>
    <x v="8"/>
    <x v="8"/>
    <x v="0"/>
  </r>
  <r>
    <x v="2"/>
    <x v="2"/>
    <x v="1"/>
    <x v="1"/>
    <n v="1901"/>
    <n v="5"/>
    <n v="12"/>
    <n v="22812"/>
    <n v="684.36"/>
    <n v="22127.64"/>
    <n v="5703"/>
    <n v="16424.64"/>
    <x v="1"/>
    <x v="1"/>
    <x v="1"/>
    <x v="0"/>
  </r>
  <r>
    <x v="0"/>
    <x v="2"/>
    <x v="1"/>
    <x v="1"/>
    <n v="544"/>
    <n v="5"/>
    <n v="7"/>
    <n v="3808"/>
    <n v="114.24"/>
    <n v="3693.76"/>
    <n v="2720"/>
    <n v="973.76000000000022"/>
    <x v="6"/>
    <x v="6"/>
    <x v="6"/>
    <x v="0"/>
  </r>
  <r>
    <x v="0"/>
    <x v="1"/>
    <x v="1"/>
    <x v="1"/>
    <n v="1797"/>
    <n v="5"/>
    <n v="350"/>
    <n v="628950"/>
    <n v="18868.5"/>
    <n v="610081.5"/>
    <n v="467220"/>
    <n v="142861.5"/>
    <x v="9"/>
    <x v="6"/>
    <x v="6"/>
    <x v="1"/>
  </r>
  <r>
    <x v="3"/>
    <x v="2"/>
    <x v="1"/>
    <x v="1"/>
    <n v="1287"/>
    <n v="5"/>
    <n v="125"/>
    <n v="160875"/>
    <n v="4826.25"/>
    <n v="156048.75"/>
    <n v="154440"/>
    <n v="1608.75"/>
    <x v="2"/>
    <x v="2"/>
    <x v="2"/>
    <x v="0"/>
  </r>
  <r>
    <x v="3"/>
    <x v="1"/>
    <x v="1"/>
    <x v="1"/>
    <n v="1706"/>
    <n v="5"/>
    <n v="125"/>
    <n v="213250"/>
    <n v="6397.5"/>
    <n v="206852.5"/>
    <n v="204720"/>
    <n v="2132.5"/>
    <x v="2"/>
    <x v="2"/>
    <x v="2"/>
    <x v="0"/>
  </r>
  <r>
    <x v="4"/>
    <x v="2"/>
    <x v="2"/>
    <x v="1"/>
    <n v="2434.5"/>
    <n v="10"/>
    <n v="300"/>
    <n v="730350"/>
    <n v="21910.5"/>
    <n v="708439.5"/>
    <n v="608625"/>
    <n v="99814.5"/>
    <x v="0"/>
    <x v="0"/>
    <x v="0"/>
    <x v="0"/>
  </r>
  <r>
    <x v="3"/>
    <x v="0"/>
    <x v="2"/>
    <x v="1"/>
    <n v="1774"/>
    <n v="10"/>
    <n v="125"/>
    <n v="221750"/>
    <n v="6652.5"/>
    <n v="215097.5"/>
    <n v="212880"/>
    <n v="2217.5"/>
    <x v="3"/>
    <x v="3"/>
    <x v="3"/>
    <x v="0"/>
  </r>
  <r>
    <x v="2"/>
    <x v="2"/>
    <x v="2"/>
    <x v="1"/>
    <n v="1901"/>
    <n v="10"/>
    <n v="12"/>
    <n v="22812"/>
    <n v="684.36"/>
    <n v="22127.64"/>
    <n v="5703"/>
    <n v="16424.64"/>
    <x v="1"/>
    <x v="1"/>
    <x v="1"/>
    <x v="0"/>
  </r>
  <r>
    <x v="4"/>
    <x v="1"/>
    <x v="2"/>
    <x v="1"/>
    <n v="689"/>
    <n v="10"/>
    <n v="300"/>
    <n v="206700"/>
    <n v="6201"/>
    <n v="200499"/>
    <n v="172250"/>
    <n v="28249"/>
    <x v="1"/>
    <x v="1"/>
    <x v="1"/>
    <x v="0"/>
  </r>
  <r>
    <x v="3"/>
    <x v="1"/>
    <x v="2"/>
    <x v="1"/>
    <n v="1570"/>
    <n v="10"/>
    <n v="125"/>
    <n v="196250"/>
    <n v="5887.5"/>
    <n v="190362.5"/>
    <n v="188400"/>
    <n v="1962.5"/>
    <x v="1"/>
    <x v="1"/>
    <x v="1"/>
    <x v="0"/>
  </r>
  <r>
    <x v="2"/>
    <x v="4"/>
    <x v="2"/>
    <x v="1"/>
    <n v="1369.5"/>
    <n v="10"/>
    <n v="12"/>
    <n v="16434"/>
    <n v="493.02"/>
    <n v="15940.98"/>
    <n v="4108.5"/>
    <n v="11832.48"/>
    <x v="4"/>
    <x v="4"/>
    <x v="4"/>
    <x v="0"/>
  </r>
  <r>
    <x v="3"/>
    <x v="0"/>
    <x v="2"/>
    <x v="1"/>
    <n v="2009"/>
    <n v="10"/>
    <n v="125"/>
    <n v="251125"/>
    <n v="7533.75"/>
    <n v="243591.25"/>
    <n v="241080"/>
    <n v="2511.25"/>
    <x v="10"/>
    <x v="7"/>
    <x v="7"/>
    <x v="0"/>
  </r>
  <r>
    <x v="1"/>
    <x v="1"/>
    <x v="2"/>
    <x v="1"/>
    <n v="1945"/>
    <n v="10"/>
    <n v="15"/>
    <n v="29175"/>
    <n v="875.25"/>
    <n v="28299.75"/>
    <n v="19450"/>
    <n v="8849.75"/>
    <x v="7"/>
    <x v="7"/>
    <x v="7"/>
    <x v="1"/>
  </r>
  <r>
    <x v="3"/>
    <x v="2"/>
    <x v="2"/>
    <x v="1"/>
    <n v="1287"/>
    <n v="10"/>
    <n v="125"/>
    <n v="160875"/>
    <n v="4826.25"/>
    <n v="156048.75"/>
    <n v="154440"/>
    <n v="1608.75"/>
    <x v="2"/>
    <x v="2"/>
    <x v="2"/>
    <x v="0"/>
  </r>
  <r>
    <x v="3"/>
    <x v="1"/>
    <x v="2"/>
    <x v="1"/>
    <n v="1706"/>
    <n v="10"/>
    <n v="125"/>
    <n v="213250"/>
    <n v="6397.5"/>
    <n v="206852.5"/>
    <n v="204720"/>
    <n v="2132.5"/>
    <x v="2"/>
    <x v="2"/>
    <x v="2"/>
    <x v="0"/>
  </r>
  <r>
    <x v="3"/>
    <x v="0"/>
    <x v="3"/>
    <x v="1"/>
    <n v="2009"/>
    <n v="120"/>
    <n v="125"/>
    <n v="251125"/>
    <n v="7533.75"/>
    <n v="243591.25"/>
    <n v="241080"/>
    <n v="2511.25"/>
    <x v="10"/>
    <x v="7"/>
    <x v="7"/>
    <x v="0"/>
  </r>
  <r>
    <x v="4"/>
    <x v="4"/>
    <x v="4"/>
    <x v="1"/>
    <n v="2844"/>
    <n v="250"/>
    <n v="300"/>
    <n v="853200"/>
    <n v="25596"/>
    <n v="827604"/>
    <n v="711000"/>
    <n v="116604"/>
    <x v="8"/>
    <x v="8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x v="10"/>
    <x v="10"/>
    <x v="0"/>
  </r>
  <r>
    <x v="3"/>
    <x v="1"/>
    <x v="4"/>
    <x v="1"/>
    <n v="1570"/>
    <n v="250"/>
    <n v="125"/>
    <n v="196250"/>
    <n v="5887.5"/>
    <n v="190362.5"/>
    <n v="188400"/>
    <n v="1962.5"/>
    <x v="1"/>
    <x v="1"/>
    <x v="1"/>
    <x v="0"/>
  </r>
  <r>
    <x v="4"/>
    <x v="0"/>
    <x v="4"/>
    <x v="1"/>
    <n v="1874"/>
    <n v="250"/>
    <n v="300"/>
    <n v="562200"/>
    <n v="16866"/>
    <n v="545334"/>
    <n v="468500"/>
    <n v="76834"/>
    <x v="5"/>
    <x v="5"/>
    <x v="5"/>
    <x v="0"/>
  </r>
  <r>
    <x v="0"/>
    <x v="3"/>
    <x v="4"/>
    <x v="1"/>
    <n v="1642"/>
    <n v="250"/>
    <n v="350"/>
    <n v="574700"/>
    <n v="17241"/>
    <n v="557459"/>
    <n v="426920"/>
    <n v="130539"/>
    <x v="5"/>
    <x v="5"/>
    <x v="5"/>
    <x v="0"/>
  </r>
  <r>
    <x v="1"/>
    <x v="1"/>
    <x v="4"/>
    <x v="1"/>
    <n v="1945"/>
    <n v="250"/>
    <n v="15"/>
    <n v="29175"/>
    <n v="875.25"/>
    <n v="28299.75"/>
    <n v="19450"/>
    <n v="8849.75"/>
    <x v="7"/>
    <x v="7"/>
    <x v="7"/>
    <x v="1"/>
  </r>
  <r>
    <x v="0"/>
    <x v="0"/>
    <x v="0"/>
    <x v="1"/>
    <n v="831"/>
    <n v="3"/>
    <n v="20"/>
    <n v="16620"/>
    <n v="498.6"/>
    <n v="16121.4"/>
    <n v="8310"/>
    <n v="7811.4"/>
    <x v="14"/>
    <x v="11"/>
    <x v="11"/>
    <x v="0"/>
  </r>
  <r>
    <x v="0"/>
    <x v="3"/>
    <x v="2"/>
    <x v="1"/>
    <n v="1760"/>
    <n v="10"/>
    <n v="7"/>
    <n v="12320"/>
    <n v="369.6"/>
    <n v="11950.4"/>
    <n v="8800"/>
    <n v="3150.3999999999996"/>
    <x v="9"/>
    <x v="6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x v="10"/>
    <x v="10"/>
    <x v="0"/>
  </r>
  <r>
    <x v="2"/>
    <x v="1"/>
    <x v="4"/>
    <x v="1"/>
    <n v="2479"/>
    <n v="250"/>
    <n v="12"/>
    <n v="29748"/>
    <n v="892.44"/>
    <n v="28855.56"/>
    <n v="7437"/>
    <n v="21418.560000000001"/>
    <x v="0"/>
    <x v="0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x v="7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x v="7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x v="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x v="6"/>
    <x v="6"/>
    <x v="1"/>
  </r>
  <r>
    <x v="0"/>
    <x v="0"/>
    <x v="0"/>
    <x v="1"/>
    <n v="2851"/>
    <n v="3"/>
    <n v="7"/>
    <n v="19957"/>
    <n v="798.28"/>
    <n v="19158.72"/>
    <n v="14255"/>
    <n v="4903.7200000000012"/>
    <x v="7"/>
    <x v="7"/>
    <x v="7"/>
    <x v="1"/>
  </r>
  <r>
    <x v="4"/>
    <x v="1"/>
    <x v="0"/>
    <x v="1"/>
    <n v="2021"/>
    <n v="3"/>
    <n v="300"/>
    <n v="606300"/>
    <n v="24252"/>
    <n v="582048"/>
    <n v="505250"/>
    <n v="76798"/>
    <x v="10"/>
    <x v="7"/>
    <x v="7"/>
    <x v="0"/>
  </r>
  <r>
    <x v="0"/>
    <x v="4"/>
    <x v="0"/>
    <x v="1"/>
    <n v="274"/>
    <n v="3"/>
    <n v="350"/>
    <n v="95900"/>
    <n v="3836"/>
    <n v="92064"/>
    <n v="71240"/>
    <n v="20824"/>
    <x v="2"/>
    <x v="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x v="3"/>
    <x v="3"/>
    <x v="0"/>
  </r>
  <r>
    <x v="4"/>
    <x v="1"/>
    <x v="1"/>
    <x v="1"/>
    <n v="1859"/>
    <n v="5"/>
    <n v="300"/>
    <n v="557700"/>
    <n v="22308"/>
    <n v="535392"/>
    <n v="464750"/>
    <n v="70642"/>
    <x v="5"/>
    <x v="5"/>
    <x v="5"/>
    <x v="0"/>
  </r>
  <r>
    <x v="0"/>
    <x v="0"/>
    <x v="1"/>
    <x v="1"/>
    <n v="2851"/>
    <n v="5"/>
    <n v="7"/>
    <n v="19957"/>
    <n v="798.28"/>
    <n v="19158.72"/>
    <n v="14255"/>
    <n v="4903.7200000000012"/>
    <x v="7"/>
    <x v="7"/>
    <x v="7"/>
    <x v="1"/>
  </r>
  <r>
    <x v="4"/>
    <x v="1"/>
    <x v="1"/>
    <x v="1"/>
    <n v="2021"/>
    <n v="5"/>
    <n v="300"/>
    <n v="606300"/>
    <n v="24252"/>
    <n v="582048"/>
    <n v="505250"/>
    <n v="76798"/>
    <x v="10"/>
    <x v="7"/>
    <x v="7"/>
    <x v="0"/>
  </r>
  <r>
    <x v="3"/>
    <x v="3"/>
    <x v="1"/>
    <x v="1"/>
    <n v="1138"/>
    <n v="5"/>
    <n v="125"/>
    <n v="142250"/>
    <n v="5690"/>
    <n v="136560"/>
    <n v="136560"/>
    <n v="0"/>
    <x v="2"/>
    <x v="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x v="0"/>
    <x v="0"/>
    <x v="0"/>
  </r>
  <r>
    <x v="3"/>
    <x v="1"/>
    <x v="2"/>
    <x v="1"/>
    <n v="795"/>
    <n v="10"/>
    <n v="125"/>
    <n v="99375"/>
    <n v="3975"/>
    <n v="95400"/>
    <n v="95400"/>
    <n v="0"/>
    <x v="3"/>
    <x v="3"/>
    <x v="3"/>
    <x v="0"/>
  </r>
  <r>
    <x v="4"/>
    <x v="1"/>
    <x v="2"/>
    <x v="1"/>
    <n v="1414.5"/>
    <n v="10"/>
    <n v="300"/>
    <n v="424350"/>
    <n v="16974"/>
    <n v="407376"/>
    <n v="353625"/>
    <n v="53751"/>
    <x v="13"/>
    <x v="10"/>
    <x v="10"/>
    <x v="0"/>
  </r>
  <r>
    <x v="4"/>
    <x v="4"/>
    <x v="2"/>
    <x v="1"/>
    <n v="2918"/>
    <n v="10"/>
    <n v="300"/>
    <n v="875400"/>
    <n v="35016"/>
    <n v="840384"/>
    <n v="729500"/>
    <n v="110884"/>
    <x v="14"/>
    <x v="11"/>
    <x v="11"/>
    <x v="0"/>
  </r>
  <r>
    <x v="0"/>
    <x v="4"/>
    <x v="2"/>
    <x v="1"/>
    <n v="3450"/>
    <n v="10"/>
    <n v="350"/>
    <n v="1207500"/>
    <n v="48300"/>
    <n v="1159200"/>
    <n v="897000"/>
    <n v="262200"/>
    <x v="4"/>
    <x v="4"/>
    <x v="4"/>
    <x v="0"/>
  </r>
  <r>
    <x v="3"/>
    <x v="2"/>
    <x v="2"/>
    <x v="1"/>
    <n v="2988"/>
    <n v="10"/>
    <n v="125"/>
    <n v="373500"/>
    <n v="14940"/>
    <n v="358560"/>
    <n v="358560"/>
    <n v="0"/>
    <x v="4"/>
    <x v="4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x v="6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x v="6"/>
    <x v="6"/>
    <x v="0"/>
  </r>
  <r>
    <x v="0"/>
    <x v="4"/>
    <x v="2"/>
    <x v="1"/>
    <n v="1056"/>
    <n v="10"/>
    <n v="20"/>
    <n v="21120"/>
    <n v="844.8"/>
    <n v="20275.2"/>
    <n v="10560"/>
    <n v="9715.2000000000007"/>
    <x v="6"/>
    <x v="6"/>
    <x v="6"/>
    <x v="0"/>
  </r>
  <r>
    <x v="1"/>
    <x v="4"/>
    <x v="2"/>
    <x v="1"/>
    <n v="671"/>
    <n v="10"/>
    <n v="15"/>
    <n v="10065"/>
    <n v="402.6"/>
    <n v="9662.4"/>
    <n v="6710"/>
    <n v="2952.3999999999996"/>
    <x v="7"/>
    <x v="7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x v="7"/>
    <x v="7"/>
    <x v="1"/>
  </r>
  <r>
    <x v="0"/>
    <x v="4"/>
    <x v="2"/>
    <x v="1"/>
    <n v="274"/>
    <n v="10"/>
    <n v="350"/>
    <n v="95900"/>
    <n v="3836"/>
    <n v="92064"/>
    <n v="71240"/>
    <n v="20824"/>
    <x v="2"/>
    <x v="2"/>
    <x v="2"/>
    <x v="0"/>
  </r>
  <r>
    <x v="3"/>
    <x v="3"/>
    <x v="2"/>
    <x v="1"/>
    <n v="1138"/>
    <n v="10"/>
    <n v="125"/>
    <n v="142250"/>
    <n v="5690"/>
    <n v="136560"/>
    <n v="136560"/>
    <n v="0"/>
    <x v="2"/>
    <x v="2"/>
    <x v="2"/>
    <x v="0"/>
  </r>
  <r>
    <x v="2"/>
    <x v="4"/>
    <x v="3"/>
    <x v="1"/>
    <n v="1465"/>
    <n v="120"/>
    <n v="12"/>
    <n v="17580"/>
    <n v="703.2"/>
    <n v="16876.8"/>
    <n v="4395"/>
    <n v="12481.8"/>
    <x v="3"/>
    <x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x v="6"/>
    <x v="6"/>
    <x v="1"/>
  </r>
  <r>
    <x v="0"/>
    <x v="2"/>
    <x v="3"/>
    <x v="1"/>
    <n v="2177"/>
    <n v="120"/>
    <n v="350"/>
    <n v="761950"/>
    <n v="30478"/>
    <n v="731472"/>
    <n v="566020"/>
    <n v="165452"/>
    <x v="10"/>
    <x v="7"/>
    <x v="7"/>
    <x v="0"/>
  </r>
  <r>
    <x v="2"/>
    <x v="2"/>
    <x v="4"/>
    <x v="1"/>
    <n v="866"/>
    <n v="250"/>
    <n v="12"/>
    <n v="10392"/>
    <n v="415.68"/>
    <n v="9976.32"/>
    <n v="2598"/>
    <n v="7378.32"/>
    <x v="14"/>
    <x v="11"/>
    <x v="11"/>
    <x v="0"/>
  </r>
  <r>
    <x v="0"/>
    <x v="4"/>
    <x v="4"/>
    <x v="1"/>
    <n v="349"/>
    <n v="250"/>
    <n v="350"/>
    <n v="122150"/>
    <n v="4886"/>
    <n v="117264"/>
    <n v="90740"/>
    <n v="26524"/>
    <x v="9"/>
    <x v="6"/>
    <x v="6"/>
    <x v="1"/>
  </r>
  <r>
    <x v="0"/>
    <x v="2"/>
    <x v="4"/>
    <x v="1"/>
    <n v="2177"/>
    <n v="250"/>
    <n v="350"/>
    <n v="761950"/>
    <n v="30478"/>
    <n v="731472"/>
    <n v="566020"/>
    <n v="165452"/>
    <x v="10"/>
    <x v="7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x v="7"/>
    <x v="7"/>
    <x v="1"/>
  </r>
  <r>
    <x v="0"/>
    <x v="3"/>
    <x v="5"/>
    <x v="1"/>
    <n v="1865"/>
    <n v="260"/>
    <n v="350"/>
    <n v="652750"/>
    <n v="26110"/>
    <n v="626640"/>
    <n v="484900"/>
    <n v="141740"/>
    <x v="8"/>
    <x v="8"/>
    <x v="8"/>
    <x v="0"/>
  </r>
  <r>
    <x v="3"/>
    <x v="3"/>
    <x v="5"/>
    <x v="1"/>
    <n v="1074"/>
    <n v="260"/>
    <n v="125"/>
    <n v="134250"/>
    <n v="5370"/>
    <n v="128880"/>
    <n v="128880"/>
    <n v="0"/>
    <x v="13"/>
    <x v="10"/>
    <x v="10"/>
    <x v="0"/>
  </r>
  <r>
    <x v="0"/>
    <x v="1"/>
    <x v="5"/>
    <x v="1"/>
    <n v="1907"/>
    <n v="260"/>
    <n v="350"/>
    <n v="667450"/>
    <n v="26698"/>
    <n v="640752"/>
    <n v="495820"/>
    <n v="144932"/>
    <x v="6"/>
    <x v="6"/>
    <x v="6"/>
    <x v="0"/>
  </r>
  <r>
    <x v="1"/>
    <x v="4"/>
    <x v="5"/>
    <x v="1"/>
    <n v="671"/>
    <n v="260"/>
    <n v="15"/>
    <n v="10065"/>
    <n v="402.6"/>
    <n v="9662.4"/>
    <n v="6710"/>
    <n v="2952.3999999999996"/>
    <x v="7"/>
    <x v="7"/>
    <x v="7"/>
    <x v="1"/>
  </r>
  <r>
    <x v="0"/>
    <x v="0"/>
    <x v="5"/>
    <x v="1"/>
    <n v="1778"/>
    <n v="260"/>
    <n v="350"/>
    <n v="622300"/>
    <n v="24892"/>
    <n v="597408"/>
    <n v="462280"/>
    <n v="135128"/>
    <x v="12"/>
    <x v="2"/>
    <x v="2"/>
    <x v="1"/>
  </r>
  <r>
    <x v="0"/>
    <x v="1"/>
    <x v="1"/>
    <x v="2"/>
    <n v="1159"/>
    <n v="5"/>
    <n v="7"/>
    <n v="8113"/>
    <n v="405.65"/>
    <n v="7707.35"/>
    <n v="5795"/>
    <n v="1912.3500000000004"/>
    <x v="7"/>
    <x v="7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x v="0"/>
    <x v="0"/>
    <x v="0"/>
  </r>
  <r>
    <x v="0"/>
    <x v="0"/>
    <x v="2"/>
    <x v="2"/>
    <n v="2349"/>
    <n v="10"/>
    <n v="7"/>
    <n v="16443"/>
    <n v="822.15"/>
    <n v="15620.85"/>
    <n v="11745"/>
    <n v="3875.8500000000004"/>
    <x v="9"/>
    <x v="6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x v="7"/>
    <x v="7"/>
    <x v="0"/>
  </r>
  <r>
    <x v="2"/>
    <x v="0"/>
    <x v="2"/>
    <x v="2"/>
    <n v="2431"/>
    <n v="10"/>
    <n v="12"/>
    <n v="29172"/>
    <n v="1458.6"/>
    <n v="27713.4"/>
    <n v="7293"/>
    <n v="20420.400000000001"/>
    <x v="2"/>
    <x v="2"/>
    <x v="2"/>
    <x v="0"/>
  </r>
  <r>
    <x v="2"/>
    <x v="0"/>
    <x v="3"/>
    <x v="2"/>
    <n v="2431"/>
    <n v="120"/>
    <n v="12"/>
    <n v="29172"/>
    <n v="1458.6"/>
    <n v="27713.4"/>
    <n v="7293"/>
    <n v="20420.400000000001"/>
    <x v="2"/>
    <x v="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x v="7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x v="4"/>
    <x v="4"/>
    <x v="0"/>
  </r>
  <r>
    <x v="2"/>
    <x v="3"/>
    <x v="5"/>
    <x v="2"/>
    <n v="1123"/>
    <n v="260"/>
    <n v="12"/>
    <n v="13476"/>
    <n v="673.8"/>
    <n v="12802.2"/>
    <n v="3369"/>
    <n v="9433.2000000000007"/>
    <x v="5"/>
    <x v="5"/>
    <x v="5"/>
    <x v="0"/>
  </r>
  <r>
    <x v="0"/>
    <x v="1"/>
    <x v="5"/>
    <x v="2"/>
    <n v="1159"/>
    <n v="260"/>
    <n v="7"/>
    <n v="8113"/>
    <n v="405.65"/>
    <n v="7707.35"/>
    <n v="5795"/>
    <n v="1912.3500000000004"/>
    <x v="7"/>
    <x v="7"/>
    <x v="7"/>
    <x v="1"/>
  </r>
  <r>
    <x v="2"/>
    <x v="2"/>
    <x v="0"/>
    <x v="2"/>
    <n v="1865"/>
    <n v="3"/>
    <n v="12"/>
    <n v="22380"/>
    <n v="1119"/>
    <n v="21261"/>
    <n v="5595"/>
    <n v="15666"/>
    <x v="8"/>
    <x v="8"/>
    <x v="8"/>
    <x v="0"/>
  </r>
  <r>
    <x v="2"/>
    <x v="1"/>
    <x v="0"/>
    <x v="2"/>
    <n v="1116"/>
    <n v="3"/>
    <n v="12"/>
    <n v="13392"/>
    <n v="669.6"/>
    <n v="12722.4"/>
    <n v="3348"/>
    <n v="9374.4"/>
    <x v="8"/>
    <x v="8"/>
    <x v="8"/>
    <x v="0"/>
  </r>
  <r>
    <x v="0"/>
    <x v="2"/>
    <x v="0"/>
    <x v="2"/>
    <n v="1563"/>
    <n v="3"/>
    <n v="20"/>
    <n v="31260"/>
    <n v="1563"/>
    <n v="29697"/>
    <n v="15630"/>
    <n v="14067"/>
    <x v="14"/>
    <x v="11"/>
    <x v="11"/>
    <x v="0"/>
  </r>
  <r>
    <x v="4"/>
    <x v="4"/>
    <x v="0"/>
    <x v="2"/>
    <n v="991"/>
    <n v="3"/>
    <n v="300"/>
    <n v="297300"/>
    <n v="14865"/>
    <n v="282435"/>
    <n v="247750"/>
    <n v="34685"/>
    <x v="1"/>
    <x v="1"/>
    <x v="1"/>
    <x v="0"/>
  </r>
  <r>
    <x v="0"/>
    <x v="1"/>
    <x v="0"/>
    <x v="2"/>
    <n v="1016"/>
    <n v="3"/>
    <n v="7"/>
    <n v="7112"/>
    <n v="355.6"/>
    <n v="6756.4"/>
    <n v="5080"/>
    <n v="1676.3999999999996"/>
    <x v="11"/>
    <x v="9"/>
    <x v="9"/>
    <x v="1"/>
  </r>
  <r>
    <x v="1"/>
    <x v="3"/>
    <x v="0"/>
    <x v="2"/>
    <n v="2791"/>
    <n v="3"/>
    <n v="15"/>
    <n v="41865"/>
    <n v="2093.25"/>
    <n v="39771.75"/>
    <n v="27910"/>
    <n v="11861.75"/>
    <x v="15"/>
    <x v="9"/>
    <x v="9"/>
    <x v="0"/>
  </r>
  <r>
    <x v="0"/>
    <x v="4"/>
    <x v="0"/>
    <x v="2"/>
    <n v="570"/>
    <n v="3"/>
    <n v="7"/>
    <n v="3990"/>
    <n v="199.5"/>
    <n v="3790.5"/>
    <n v="2850"/>
    <n v="940.5"/>
    <x v="2"/>
    <x v="2"/>
    <x v="2"/>
    <x v="0"/>
  </r>
  <r>
    <x v="0"/>
    <x v="2"/>
    <x v="0"/>
    <x v="2"/>
    <n v="2487"/>
    <n v="3"/>
    <n v="7"/>
    <n v="17409"/>
    <n v="870.45"/>
    <n v="16538.55"/>
    <n v="12435"/>
    <n v="4103.5499999999993"/>
    <x v="2"/>
    <x v="2"/>
    <x v="2"/>
    <x v="0"/>
  </r>
  <r>
    <x v="0"/>
    <x v="2"/>
    <x v="1"/>
    <x v="2"/>
    <n v="1384.5"/>
    <n v="5"/>
    <n v="350"/>
    <n v="484575"/>
    <n v="24228.75"/>
    <n v="460346.25"/>
    <n v="359970"/>
    <n v="100376.25"/>
    <x v="0"/>
    <x v="0"/>
    <x v="0"/>
    <x v="0"/>
  </r>
  <r>
    <x v="3"/>
    <x v="4"/>
    <x v="1"/>
    <x v="2"/>
    <n v="3627"/>
    <n v="5"/>
    <n v="125"/>
    <n v="453375"/>
    <n v="22668.75"/>
    <n v="430706.25"/>
    <n v="435240"/>
    <n v="-4533.75"/>
    <x v="4"/>
    <x v="4"/>
    <x v="4"/>
    <x v="0"/>
  </r>
  <r>
    <x v="0"/>
    <x v="3"/>
    <x v="1"/>
    <x v="2"/>
    <n v="720"/>
    <n v="5"/>
    <n v="350"/>
    <n v="252000"/>
    <n v="12600"/>
    <n v="239400"/>
    <n v="187200"/>
    <n v="52200"/>
    <x v="9"/>
    <x v="6"/>
    <x v="6"/>
    <x v="1"/>
  </r>
  <r>
    <x v="2"/>
    <x v="1"/>
    <x v="1"/>
    <x v="2"/>
    <n v="2342"/>
    <n v="5"/>
    <n v="12"/>
    <n v="28104"/>
    <n v="1405.2"/>
    <n v="26698.799999999999"/>
    <n v="7026"/>
    <n v="19672.8"/>
    <x v="15"/>
    <x v="9"/>
    <x v="9"/>
    <x v="0"/>
  </r>
  <r>
    <x v="4"/>
    <x v="3"/>
    <x v="1"/>
    <x v="2"/>
    <n v="1100"/>
    <n v="5"/>
    <n v="300"/>
    <n v="330000"/>
    <n v="16500"/>
    <n v="313500"/>
    <n v="275000"/>
    <n v="38500"/>
    <x v="12"/>
    <x v="2"/>
    <x v="2"/>
    <x v="1"/>
  </r>
  <r>
    <x v="0"/>
    <x v="2"/>
    <x v="2"/>
    <x v="2"/>
    <n v="1303"/>
    <n v="10"/>
    <n v="20"/>
    <n v="26060"/>
    <n v="1303"/>
    <n v="24757"/>
    <n v="13030"/>
    <n v="11727"/>
    <x v="8"/>
    <x v="8"/>
    <x v="8"/>
    <x v="0"/>
  </r>
  <r>
    <x v="3"/>
    <x v="4"/>
    <x v="2"/>
    <x v="2"/>
    <n v="2992"/>
    <n v="10"/>
    <n v="125"/>
    <n v="374000"/>
    <n v="18700"/>
    <n v="355300"/>
    <n v="359040"/>
    <n v="-3740"/>
    <x v="3"/>
    <x v="3"/>
    <x v="3"/>
    <x v="0"/>
  </r>
  <r>
    <x v="3"/>
    <x v="2"/>
    <x v="2"/>
    <x v="2"/>
    <n v="2385"/>
    <n v="10"/>
    <n v="125"/>
    <n v="298125"/>
    <n v="14906.25"/>
    <n v="283218.75"/>
    <n v="286200"/>
    <n v="-2981.25"/>
    <x v="3"/>
    <x v="3"/>
    <x v="3"/>
    <x v="0"/>
  </r>
  <r>
    <x v="4"/>
    <x v="3"/>
    <x v="2"/>
    <x v="2"/>
    <n v="1607"/>
    <n v="10"/>
    <n v="300"/>
    <n v="482100"/>
    <n v="24105"/>
    <n v="457995"/>
    <n v="401750"/>
    <n v="56245"/>
    <x v="13"/>
    <x v="10"/>
    <x v="10"/>
    <x v="0"/>
  </r>
  <r>
    <x v="0"/>
    <x v="4"/>
    <x v="2"/>
    <x v="2"/>
    <n v="2327"/>
    <n v="10"/>
    <n v="7"/>
    <n v="16289"/>
    <n v="814.45"/>
    <n v="15474.55"/>
    <n v="11635"/>
    <n v="3839.5499999999993"/>
    <x v="14"/>
    <x v="11"/>
    <x v="11"/>
    <x v="0"/>
  </r>
  <r>
    <x v="4"/>
    <x v="4"/>
    <x v="2"/>
    <x v="2"/>
    <n v="991"/>
    <n v="10"/>
    <n v="300"/>
    <n v="297300"/>
    <n v="14865"/>
    <n v="282435"/>
    <n v="247750"/>
    <n v="34685"/>
    <x v="1"/>
    <x v="1"/>
    <x v="1"/>
    <x v="0"/>
  </r>
  <r>
    <x v="0"/>
    <x v="4"/>
    <x v="2"/>
    <x v="2"/>
    <n v="602"/>
    <n v="10"/>
    <n v="350"/>
    <n v="210700"/>
    <n v="10535"/>
    <n v="200165"/>
    <n v="156520"/>
    <n v="43645"/>
    <x v="1"/>
    <x v="1"/>
    <x v="1"/>
    <x v="0"/>
  </r>
  <r>
    <x v="1"/>
    <x v="2"/>
    <x v="2"/>
    <x v="2"/>
    <n v="2620"/>
    <n v="10"/>
    <n v="15"/>
    <n v="39300"/>
    <n v="1965"/>
    <n v="37335"/>
    <n v="26200"/>
    <n v="11135"/>
    <x v="6"/>
    <x v="6"/>
    <x v="6"/>
    <x v="0"/>
  </r>
  <r>
    <x v="0"/>
    <x v="0"/>
    <x v="2"/>
    <x v="2"/>
    <n v="1228"/>
    <n v="10"/>
    <n v="350"/>
    <n v="429800"/>
    <n v="21490"/>
    <n v="408310"/>
    <n v="319280"/>
    <n v="89030"/>
    <x v="7"/>
    <x v="7"/>
    <x v="7"/>
    <x v="1"/>
  </r>
  <r>
    <x v="0"/>
    <x v="0"/>
    <x v="2"/>
    <x v="2"/>
    <n v="1389"/>
    <n v="10"/>
    <n v="20"/>
    <n v="27780"/>
    <n v="1389"/>
    <n v="26391"/>
    <n v="13890"/>
    <n v="12501"/>
    <x v="7"/>
    <x v="7"/>
    <x v="7"/>
    <x v="1"/>
  </r>
  <r>
    <x v="3"/>
    <x v="4"/>
    <x v="2"/>
    <x v="2"/>
    <n v="861"/>
    <n v="10"/>
    <n v="125"/>
    <n v="107625"/>
    <n v="5381.25"/>
    <n v="102243.75"/>
    <n v="103320"/>
    <n v="-1076.25"/>
    <x v="10"/>
    <x v="7"/>
    <x v="7"/>
    <x v="0"/>
  </r>
  <r>
    <x v="3"/>
    <x v="2"/>
    <x v="2"/>
    <x v="2"/>
    <n v="704"/>
    <n v="10"/>
    <n v="125"/>
    <n v="88000"/>
    <n v="4400"/>
    <n v="83600"/>
    <n v="84480"/>
    <n v="-880"/>
    <x v="7"/>
    <x v="7"/>
    <x v="7"/>
    <x v="1"/>
  </r>
  <r>
    <x v="0"/>
    <x v="0"/>
    <x v="2"/>
    <x v="2"/>
    <n v="1802"/>
    <n v="10"/>
    <n v="20"/>
    <n v="36040"/>
    <n v="1802"/>
    <n v="34238"/>
    <n v="18020"/>
    <n v="16218"/>
    <x v="12"/>
    <x v="2"/>
    <x v="2"/>
    <x v="1"/>
  </r>
  <r>
    <x v="0"/>
    <x v="4"/>
    <x v="2"/>
    <x v="2"/>
    <n v="2663"/>
    <n v="10"/>
    <n v="20"/>
    <n v="53260"/>
    <n v="2663"/>
    <n v="50597"/>
    <n v="26630"/>
    <n v="23967"/>
    <x v="2"/>
    <x v="2"/>
    <x v="2"/>
    <x v="0"/>
  </r>
  <r>
    <x v="0"/>
    <x v="2"/>
    <x v="2"/>
    <x v="2"/>
    <n v="2136"/>
    <n v="10"/>
    <n v="7"/>
    <n v="14952"/>
    <n v="747.6"/>
    <n v="14204.4"/>
    <n v="10680"/>
    <n v="3524.3999999999996"/>
    <x v="12"/>
    <x v="2"/>
    <x v="2"/>
    <x v="1"/>
  </r>
  <r>
    <x v="1"/>
    <x v="1"/>
    <x v="2"/>
    <x v="2"/>
    <n v="2116"/>
    <n v="10"/>
    <n v="15"/>
    <n v="31740"/>
    <n v="1587"/>
    <n v="30153"/>
    <n v="21160"/>
    <n v="8993"/>
    <x v="12"/>
    <x v="2"/>
    <x v="2"/>
    <x v="1"/>
  </r>
  <r>
    <x v="1"/>
    <x v="4"/>
    <x v="3"/>
    <x v="2"/>
    <n v="555"/>
    <n v="120"/>
    <n v="15"/>
    <n v="8325"/>
    <n v="416.25"/>
    <n v="7908.75"/>
    <n v="5550"/>
    <n v="2358.75"/>
    <x v="0"/>
    <x v="0"/>
    <x v="0"/>
    <x v="0"/>
  </r>
  <r>
    <x v="1"/>
    <x v="3"/>
    <x v="3"/>
    <x v="2"/>
    <n v="2861"/>
    <n v="120"/>
    <n v="15"/>
    <n v="42915"/>
    <n v="2145.75"/>
    <n v="40769.25"/>
    <n v="28610"/>
    <n v="12159.25"/>
    <x v="0"/>
    <x v="0"/>
    <x v="0"/>
    <x v="0"/>
  </r>
  <r>
    <x v="3"/>
    <x v="1"/>
    <x v="3"/>
    <x v="2"/>
    <n v="807"/>
    <n v="120"/>
    <n v="125"/>
    <n v="100875"/>
    <n v="5043.75"/>
    <n v="95831.25"/>
    <n v="96840"/>
    <n v="-1008.75"/>
    <x v="8"/>
    <x v="8"/>
    <x v="8"/>
    <x v="0"/>
  </r>
  <r>
    <x v="0"/>
    <x v="4"/>
    <x v="3"/>
    <x v="2"/>
    <n v="602"/>
    <n v="120"/>
    <n v="350"/>
    <n v="210700"/>
    <n v="10535"/>
    <n v="200165"/>
    <n v="156520"/>
    <n v="43645"/>
    <x v="1"/>
    <x v="1"/>
    <x v="1"/>
    <x v="0"/>
  </r>
  <r>
    <x v="0"/>
    <x v="4"/>
    <x v="3"/>
    <x v="2"/>
    <n v="2832"/>
    <n v="120"/>
    <n v="20"/>
    <n v="56640"/>
    <n v="2832"/>
    <n v="53808"/>
    <n v="28320"/>
    <n v="25488"/>
    <x v="5"/>
    <x v="5"/>
    <x v="5"/>
    <x v="0"/>
  </r>
  <r>
    <x v="0"/>
    <x v="2"/>
    <x v="3"/>
    <x v="2"/>
    <n v="1579"/>
    <n v="120"/>
    <n v="20"/>
    <n v="31580"/>
    <n v="1579"/>
    <n v="30001"/>
    <n v="15790"/>
    <n v="14211"/>
    <x v="5"/>
    <x v="5"/>
    <x v="5"/>
    <x v="0"/>
  </r>
  <r>
    <x v="3"/>
    <x v="4"/>
    <x v="3"/>
    <x v="2"/>
    <n v="861"/>
    <n v="120"/>
    <n v="125"/>
    <n v="107625"/>
    <n v="5381.25"/>
    <n v="102243.75"/>
    <n v="103320"/>
    <n v="-1076.25"/>
    <x v="10"/>
    <x v="7"/>
    <x v="7"/>
    <x v="0"/>
  </r>
  <r>
    <x v="3"/>
    <x v="2"/>
    <x v="3"/>
    <x v="2"/>
    <n v="704"/>
    <n v="120"/>
    <n v="125"/>
    <n v="88000"/>
    <n v="4400"/>
    <n v="83600"/>
    <n v="84480"/>
    <n v="-880"/>
    <x v="7"/>
    <x v="7"/>
    <x v="7"/>
    <x v="1"/>
  </r>
  <r>
    <x v="0"/>
    <x v="2"/>
    <x v="3"/>
    <x v="2"/>
    <n v="1033"/>
    <n v="120"/>
    <n v="20"/>
    <n v="20660"/>
    <n v="1033"/>
    <n v="19627"/>
    <n v="10330"/>
    <n v="9297"/>
    <x v="12"/>
    <x v="2"/>
    <x v="2"/>
    <x v="1"/>
  </r>
  <r>
    <x v="4"/>
    <x v="1"/>
    <x v="3"/>
    <x v="2"/>
    <n v="1250"/>
    <n v="120"/>
    <n v="300"/>
    <n v="375000"/>
    <n v="18750"/>
    <n v="356250"/>
    <n v="312500"/>
    <n v="43750"/>
    <x v="2"/>
    <x v="2"/>
    <x v="2"/>
    <x v="0"/>
  </r>
  <r>
    <x v="0"/>
    <x v="0"/>
    <x v="4"/>
    <x v="2"/>
    <n v="1389"/>
    <n v="250"/>
    <n v="20"/>
    <n v="27780"/>
    <n v="1389"/>
    <n v="26391"/>
    <n v="13890"/>
    <n v="12501"/>
    <x v="7"/>
    <x v="7"/>
    <x v="7"/>
    <x v="1"/>
  </r>
  <r>
    <x v="0"/>
    <x v="4"/>
    <x v="4"/>
    <x v="2"/>
    <n v="1265"/>
    <n v="250"/>
    <n v="20"/>
    <n v="25300"/>
    <n v="1265"/>
    <n v="24035"/>
    <n v="12650"/>
    <n v="11385"/>
    <x v="11"/>
    <x v="9"/>
    <x v="9"/>
    <x v="1"/>
  </r>
  <r>
    <x v="0"/>
    <x v="1"/>
    <x v="4"/>
    <x v="2"/>
    <n v="2297"/>
    <n v="250"/>
    <n v="20"/>
    <n v="45940"/>
    <n v="2297"/>
    <n v="43643"/>
    <n v="22970"/>
    <n v="20673"/>
    <x v="11"/>
    <x v="9"/>
    <x v="9"/>
    <x v="1"/>
  </r>
  <r>
    <x v="0"/>
    <x v="4"/>
    <x v="4"/>
    <x v="2"/>
    <n v="2663"/>
    <n v="250"/>
    <n v="20"/>
    <n v="53260"/>
    <n v="2663"/>
    <n v="50597"/>
    <n v="26630"/>
    <n v="23967"/>
    <x v="2"/>
    <x v="2"/>
    <x v="2"/>
    <x v="0"/>
  </r>
  <r>
    <x v="0"/>
    <x v="4"/>
    <x v="4"/>
    <x v="2"/>
    <n v="570"/>
    <n v="250"/>
    <n v="7"/>
    <n v="3990"/>
    <n v="199.5"/>
    <n v="3790.5"/>
    <n v="2850"/>
    <n v="940.5"/>
    <x v="2"/>
    <x v="2"/>
    <x v="2"/>
    <x v="0"/>
  </r>
  <r>
    <x v="0"/>
    <x v="2"/>
    <x v="4"/>
    <x v="2"/>
    <n v="2487"/>
    <n v="250"/>
    <n v="7"/>
    <n v="17409"/>
    <n v="870.45"/>
    <n v="16538.55"/>
    <n v="12435"/>
    <n v="4103.5499999999993"/>
    <x v="2"/>
    <x v="2"/>
    <x v="2"/>
    <x v="0"/>
  </r>
  <r>
    <x v="0"/>
    <x v="1"/>
    <x v="5"/>
    <x v="2"/>
    <n v="1350"/>
    <n v="260"/>
    <n v="350"/>
    <n v="472500"/>
    <n v="23625"/>
    <n v="448875"/>
    <n v="351000"/>
    <n v="97875"/>
    <x v="8"/>
    <x v="8"/>
    <x v="8"/>
    <x v="0"/>
  </r>
  <r>
    <x v="0"/>
    <x v="0"/>
    <x v="5"/>
    <x v="2"/>
    <n v="552"/>
    <n v="260"/>
    <n v="350"/>
    <n v="193200"/>
    <n v="9660"/>
    <n v="183540"/>
    <n v="143520"/>
    <n v="40020"/>
    <x v="5"/>
    <x v="5"/>
    <x v="5"/>
    <x v="0"/>
  </r>
  <r>
    <x v="0"/>
    <x v="0"/>
    <x v="5"/>
    <x v="2"/>
    <n v="1228"/>
    <n v="260"/>
    <n v="350"/>
    <n v="429800"/>
    <n v="21490"/>
    <n v="408310"/>
    <n v="319280"/>
    <n v="89030"/>
    <x v="7"/>
    <x v="7"/>
    <x v="7"/>
    <x v="1"/>
  </r>
  <r>
    <x v="4"/>
    <x v="1"/>
    <x v="5"/>
    <x v="2"/>
    <n v="1250"/>
    <n v="260"/>
    <n v="300"/>
    <n v="375000"/>
    <n v="18750"/>
    <n v="356250"/>
    <n v="312500"/>
    <n v="43750"/>
    <x v="2"/>
    <x v="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x v="10"/>
    <x v="10"/>
    <x v="0"/>
  </r>
  <r>
    <x v="0"/>
    <x v="4"/>
    <x v="0"/>
    <x v="2"/>
    <n v="1117.5"/>
    <n v="3"/>
    <n v="20"/>
    <n v="22350"/>
    <n v="1341"/>
    <n v="21009"/>
    <n v="11175"/>
    <n v="9834"/>
    <x v="0"/>
    <x v="0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x v="1"/>
    <x v="1"/>
    <x v="0"/>
  </r>
  <r>
    <x v="2"/>
    <x v="3"/>
    <x v="0"/>
    <x v="2"/>
    <n v="562"/>
    <n v="3"/>
    <n v="12"/>
    <n v="6744"/>
    <n v="404.64"/>
    <n v="6339.36"/>
    <n v="1686"/>
    <n v="4653.3599999999997"/>
    <x v="6"/>
    <x v="6"/>
    <x v="6"/>
    <x v="0"/>
  </r>
  <r>
    <x v="2"/>
    <x v="0"/>
    <x v="0"/>
    <x v="2"/>
    <n v="2299"/>
    <n v="3"/>
    <n v="12"/>
    <n v="27588"/>
    <n v="1655.28"/>
    <n v="25932.720000000001"/>
    <n v="6897"/>
    <n v="19035.72"/>
    <x v="7"/>
    <x v="7"/>
    <x v="7"/>
    <x v="1"/>
  </r>
  <r>
    <x v="1"/>
    <x v="4"/>
    <x v="0"/>
    <x v="2"/>
    <n v="2030"/>
    <n v="3"/>
    <n v="15"/>
    <n v="30450"/>
    <n v="1827"/>
    <n v="28623"/>
    <n v="20300"/>
    <n v="8323"/>
    <x v="15"/>
    <x v="9"/>
    <x v="9"/>
    <x v="0"/>
  </r>
  <r>
    <x v="0"/>
    <x v="4"/>
    <x v="0"/>
    <x v="2"/>
    <n v="263"/>
    <n v="3"/>
    <n v="7"/>
    <n v="1841"/>
    <n v="110.46"/>
    <n v="1730.54"/>
    <n v="1315"/>
    <n v="415.53999999999996"/>
    <x v="11"/>
    <x v="9"/>
    <x v="9"/>
    <x v="1"/>
  </r>
  <r>
    <x v="3"/>
    <x v="1"/>
    <x v="0"/>
    <x v="2"/>
    <n v="887"/>
    <n v="3"/>
    <n v="125"/>
    <n v="110875"/>
    <n v="6652.5"/>
    <n v="104222.5"/>
    <n v="106440"/>
    <n v="-2217.5"/>
    <x v="12"/>
    <x v="2"/>
    <x v="2"/>
    <x v="1"/>
  </r>
  <r>
    <x v="0"/>
    <x v="3"/>
    <x v="1"/>
    <x v="2"/>
    <n v="980"/>
    <n v="5"/>
    <n v="350"/>
    <n v="343000"/>
    <n v="20580"/>
    <n v="322420"/>
    <n v="254800"/>
    <n v="67620"/>
    <x v="13"/>
    <x v="10"/>
    <x v="10"/>
    <x v="0"/>
  </r>
  <r>
    <x v="0"/>
    <x v="1"/>
    <x v="1"/>
    <x v="2"/>
    <n v="1460"/>
    <n v="5"/>
    <n v="350"/>
    <n v="511000"/>
    <n v="30660"/>
    <n v="480340"/>
    <n v="379600"/>
    <n v="100740"/>
    <x v="14"/>
    <x v="11"/>
    <x v="11"/>
    <x v="0"/>
  </r>
  <r>
    <x v="0"/>
    <x v="2"/>
    <x v="1"/>
    <x v="2"/>
    <n v="1403"/>
    <n v="5"/>
    <n v="7"/>
    <n v="9821"/>
    <n v="589.26"/>
    <n v="9231.74"/>
    <n v="7015"/>
    <n v="2216.7399999999998"/>
    <x v="7"/>
    <x v="7"/>
    <x v="7"/>
    <x v="1"/>
  </r>
  <r>
    <x v="2"/>
    <x v="4"/>
    <x v="1"/>
    <x v="2"/>
    <n v="2723"/>
    <n v="5"/>
    <n v="12"/>
    <n v="32676"/>
    <n v="1960.56"/>
    <n v="30715.439999999999"/>
    <n v="8169"/>
    <n v="22546.44"/>
    <x v="15"/>
    <x v="9"/>
    <x v="9"/>
    <x v="0"/>
  </r>
  <r>
    <x v="0"/>
    <x v="2"/>
    <x v="2"/>
    <x v="2"/>
    <n v="1496"/>
    <n v="10"/>
    <n v="350"/>
    <n v="523600"/>
    <n v="31416"/>
    <n v="492184"/>
    <n v="388960"/>
    <n v="103224"/>
    <x v="1"/>
    <x v="1"/>
    <x v="1"/>
    <x v="0"/>
  </r>
  <r>
    <x v="2"/>
    <x v="0"/>
    <x v="2"/>
    <x v="2"/>
    <n v="2299"/>
    <n v="10"/>
    <n v="12"/>
    <n v="27588"/>
    <n v="1655.28"/>
    <n v="25932.720000000001"/>
    <n v="6897"/>
    <n v="19035.72"/>
    <x v="7"/>
    <x v="7"/>
    <x v="7"/>
    <x v="1"/>
  </r>
  <r>
    <x v="0"/>
    <x v="4"/>
    <x v="2"/>
    <x v="2"/>
    <n v="727"/>
    <n v="10"/>
    <n v="350"/>
    <n v="254450"/>
    <n v="15267"/>
    <n v="239183"/>
    <n v="189020"/>
    <n v="50163"/>
    <x v="7"/>
    <x v="7"/>
    <x v="7"/>
    <x v="1"/>
  </r>
  <r>
    <x v="3"/>
    <x v="0"/>
    <x v="3"/>
    <x v="2"/>
    <n v="952"/>
    <n v="120"/>
    <n v="125"/>
    <n v="119000"/>
    <n v="7140"/>
    <n v="111860"/>
    <n v="114240"/>
    <n v="-2380"/>
    <x v="8"/>
    <x v="8"/>
    <x v="8"/>
    <x v="0"/>
  </r>
  <r>
    <x v="3"/>
    <x v="4"/>
    <x v="3"/>
    <x v="2"/>
    <n v="2755"/>
    <n v="120"/>
    <n v="125"/>
    <n v="344375"/>
    <n v="20662.5"/>
    <n v="323712.5"/>
    <n v="330600"/>
    <n v="-6887.5"/>
    <x v="8"/>
    <x v="8"/>
    <x v="8"/>
    <x v="0"/>
  </r>
  <r>
    <x v="1"/>
    <x v="1"/>
    <x v="3"/>
    <x v="2"/>
    <n v="1530"/>
    <n v="120"/>
    <n v="15"/>
    <n v="22950"/>
    <n v="1377"/>
    <n v="21573"/>
    <n v="15300"/>
    <n v="6273"/>
    <x v="14"/>
    <x v="11"/>
    <x v="11"/>
    <x v="0"/>
  </r>
  <r>
    <x v="0"/>
    <x v="2"/>
    <x v="3"/>
    <x v="2"/>
    <n v="1496"/>
    <n v="120"/>
    <n v="350"/>
    <n v="523600"/>
    <n v="31416"/>
    <n v="492184"/>
    <n v="388960"/>
    <n v="103224"/>
    <x v="1"/>
    <x v="1"/>
    <x v="1"/>
    <x v="0"/>
  </r>
  <r>
    <x v="0"/>
    <x v="3"/>
    <x v="3"/>
    <x v="2"/>
    <n v="1498"/>
    <n v="120"/>
    <n v="7"/>
    <n v="10486"/>
    <n v="629.16"/>
    <n v="9856.84"/>
    <n v="7490"/>
    <n v="2366.84"/>
    <x v="1"/>
    <x v="1"/>
    <x v="1"/>
    <x v="0"/>
  </r>
  <r>
    <x v="4"/>
    <x v="2"/>
    <x v="3"/>
    <x v="2"/>
    <n v="1221"/>
    <n v="120"/>
    <n v="300"/>
    <n v="366300"/>
    <n v="21978"/>
    <n v="344322"/>
    <n v="305250"/>
    <n v="39072"/>
    <x v="7"/>
    <x v="7"/>
    <x v="7"/>
    <x v="1"/>
  </r>
  <r>
    <x v="0"/>
    <x v="2"/>
    <x v="3"/>
    <x v="2"/>
    <n v="2076"/>
    <n v="120"/>
    <n v="350"/>
    <n v="726600"/>
    <n v="43596"/>
    <n v="683004"/>
    <n v="539760"/>
    <n v="143244"/>
    <x v="7"/>
    <x v="7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x v="1"/>
    <x v="1"/>
    <x v="0"/>
  </r>
  <r>
    <x v="0"/>
    <x v="3"/>
    <x v="4"/>
    <x v="2"/>
    <n v="1498"/>
    <n v="250"/>
    <n v="7"/>
    <n v="10486"/>
    <n v="629.16"/>
    <n v="9856.84"/>
    <n v="7490"/>
    <n v="2366.84"/>
    <x v="1"/>
    <x v="1"/>
    <x v="1"/>
    <x v="0"/>
  </r>
  <r>
    <x v="4"/>
    <x v="2"/>
    <x v="4"/>
    <x v="2"/>
    <n v="1221"/>
    <n v="250"/>
    <n v="300"/>
    <n v="366300"/>
    <n v="21978"/>
    <n v="344322"/>
    <n v="305250"/>
    <n v="39072"/>
    <x v="7"/>
    <x v="7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x v="9"/>
    <x v="9"/>
    <x v="1"/>
  </r>
  <r>
    <x v="4"/>
    <x v="0"/>
    <x v="4"/>
    <x v="2"/>
    <n v="2436"/>
    <n v="250"/>
    <n v="300"/>
    <n v="730800"/>
    <n v="43848"/>
    <n v="686952"/>
    <n v="609000"/>
    <n v="77952"/>
    <x v="12"/>
    <x v="2"/>
    <x v="2"/>
    <x v="1"/>
  </r>
  <r>
    <x v="3"/>
    <x v="2"/>
    <x v="5"/>
    <x v="2"/>
    <n v="1987.5"/>
    <n v="260"/>
    <n v="125"/>
    <n v="248437.5"/>
    <n v="14906.25"/>
    <n v="233531.25"/>
    <n v="238500"/>
    <n v="-4968.75"/>
    <x v="0"/>
    <x v="0"/>
    <x v="0"/>
    <x v="0"/>
  </r>
  <r>
    <x v="0"/>
    <x v="3"/>
    <x v="5"/>
    <x v="2"/>
    <n v="1679"/>
    <n v="260"/>
    <n v="350"/>
    <n v="587650"/>
    <n v="35259"/>
    <n v="552391"/>
    <n v="436540"/>
    <n v="115851"/>
    <x v="6"/>
    <x v="6"/>
    <x v="6"/>
    <x v="0"/>
  </r>
  <r>
    <x v="0"/>
    <x v="4"/>
    <x v="5"/>
    <x v="2"/>
    <n v="727"/>
    <n v="260"/>
    <n v="350"/>
    <n v="254450"/>
    <n v="15267"/>
    <n v="239183"/>
    <n v="189020"/>
    <n v="50163"/>
    <x v="7"/>
    <x v="7"/>
    <x v="7"/>
    <x v="1"/>
  </r>
  <r>
    <x v="0"/>
    <x v="2"/>
    <x v="5"/>
    <x v="2"/>
    <n v="1403"/>
    <n v="260"/>
    <n v="7"/>
    <n v="9821"/>
    <n v="589.26"/>
    <n v="9231.74"/>
    <n v="7015"/>
    <n v="2216.7399999999998"/>
    <x v="7"/>
    <x v="7"/>
    <x v="7"/>
    <x v="1"/>
  </r>
  <r>
    <x v="0"/>
    <x v="2"/>
    <x v="5"/>
    <x v="2"/>
    <n v="2076"/>
    <n v="260"/>
    <n v="350"/>
    <n v="726600"/>
    <n v="43596"/>
    <n v="683004"/>
    <n v="539760"/>
    <n v="143244"/>
    <x v="7"/>
    <x v="7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x v="7"/>
    <x v="7"/>
    <x v="1"/>
  </r>
  <r>
    <x v="1"/>
    <x v="4"/>
    <x v="2"/>
    <x v="2"/>
    <n v="2198"/>
    <n v="10"/>
    <n v="15"/>
    <n v="32970"/>
    <n v="1978.2"/>
    <n v="30991.8"/>
    <n v="21980"/>
    <n v="9011.7999999999993"/>
    <x v="5"/>
    <x v="5"/>
    <x v="5"/>
    <x v="0"/>
  </r>
  <r>
    <x v="1"/>
    <x v="1"/>
    <x v="2"/>
    <x v="2"/>
    <n v="1743"/>
    <n v="10"/>
    <n v="15"/>
    <n v="26145"/>
    <n v="1568.7"/>
    <n v="24576.3"/>
    <n v="17430"/>
    <n v="7146.2999999999993"/>
    <x v="5"/>
    <x v="5"/>
    <x v="5"/>
    <x v="0"/>
  </r>
  <r>
    <x v="1"/>
    <x v="4"/>
    <x v="2"/>
    <x v="2"/>
    <n v="1153"/>
    <n v="10"/>
    <n v="15"/>
    <n v="17295"/>
    <n v="1037.7"/>
    <n v="16257.3"/>
    <n v="11530"/>
    <n v="4727.2999999999993"/>
    <x v="10"/>
    <x v="7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x v="7"/>
    <x v="7"/>
    <x v="1"/>
  </r>
  <r>
    <x v="0"/>
    <x v="1"/>
    <x v="3"/>
    <x v="2"/>
    <n v="1001"/>
    <n v="120"/>
    <n v="20"/>
    <n v="20020"/>
    <n v="1201.2"/>
    <n v="18818.8"/>
    <n v="10010"/>
    <n v="8808.7999999999993"/>
    <x v="5"/>
    <x v="5"/>
    <x v="5"/>
    <x v="0"/>
  </r>
  <r>
    <x v="0"/>
    <x v="3"/>
    <x v="3"/>
    <x v="2"/>
    <n v="1333"/>
    <n v="120"/>
    <n v="7"/>
    <n v="9331"/>
    <n v="559.86"/>
    <n v="8771.14"/>
    <n v="6665"/>
    <n v="2106.1399999999994"/>
    <x v="15"/>
    <x v="9"/>
    <x v="9"/>
    <x v="0"/>
  </r>
  <r>
    <x v="1"/>
    <x v="4"/>
    <x v="4"/>
    <x v="2"/>
    <n v="1153"/>
    <n v="250"/>
    <n v="15"/>
    <n v="17295"/>
    <n v="1037.7"/>
    <n v="16257.3"/>
    <n v="11530"/>
    <n v="4727.2999999999993"/>
    <x v="10"/>
    <x v="7"/>
    <x v="7"/>
    <x v="0"/>
  </r>
  <r>
    <x v="2"/>
    <x v="3"/>
    <x v="0"/>
    <x v="2"/>
    <n v="727"/>
    <n v="3"/>
    <n v="12"/>
    <n v="8724"/>
    <n v="610.67999999999995"/>
    <n v="8113.32"/>
    <n v="2181"/>
    <n v="5932.32"/>
    <x v="8"/>
    <x v="8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x v="5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x v="6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x v="0"/>
    <x v="0"/>
    <x v="0"/>
  </r>
  <r>
    <x v="2"/>
    <x v="2"/>
    <x v="1"/>
    <x v="2"/>
    <n v="2342"/>
    <n v="5"/>
    <n v="12"/>
    <n v="28104"/>
    <n v="1967.28"/>
    <n v="26136.720000000001"/>
    <n v="7026"/>
    <n v="19110.72"/>
    <x v="15"/>
    <x v="9"/>
    <x v="9"/>
    <x v="0"/>
  </r>
  <r>
    <x v="0"/>
    <x v="2"/>
    <x v="2"/>
    <x v="2"/>
    <n v="1031"/>
    <n v="10"/>
    <n v="7"/>
    <n v="7217"/>
    <n v="505.19"/>
    <n v="6711.81"/>
    <n v="5155"/>
    <n v="1556.8100000000004"/>
    <x v="9"/>
    <x v="6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x v="11"/>
    <x v="11"/>
    <x v="0"/>
  </r>
  <r>
    <x v="0"/>
    <x v="0"/>
    <x v="3"/>
    <x v="2"/>
    <n v="1135"/>
    <n v="120"/>
    <n v="7"/>
    <n v="7945"/>
    <n v="556.15"/>
    <n v="7388.85"/>
    <n v="5675"/>
    <n v="1713.8500000000004"/>
    <x v="1"/>
    <x v="1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x v="9"/>
    <x v="9"/>
    <x v="0"/>
  </r>
  <r>
    <x v="0"/>
    <x v="0"/>
    <x v="3"/>
    <x v="2"/>
    <n v="1582"/>
    <n v="120"/>
    <n v="7"/>
    <n v="11074"/>
    <n v="775.18"/>
    <n v="10298.82"/>
    <n v="7910"/>
    <n v="2388.8199999999997"/>
    <x v="2"/>
    <x v="2"/>
    <x v="2"/>
    <x v="0"/>
  </r>
  <r>
    <x v="2"/>
    <x v="2"/>
    <x v="4"/>
    <x v="2"/>
    <n v="1738.5"/>
    <n v="250"/>
    <n v="12"/>
    <n v="20862"/>
    <n v="1460.34"/>
    <n v="19401.66"/>
    <n v="5215.5"/>
    <n v="14186.16"/>
    <x v="13"/>
    <x v="10"/>
    <x v="10"/>
    <x v="0"/>
  </r>
  <r>
    <x v="2"/>
    <x v="1"/>
    <x v="4"/>
    <x v="2"/>
    <n v="2215"/>
    <n v="250"/>
    <n v="12"/>
    <n v="26580"/>
    <n v="1860.6"/>
    <n v="24719.4"/>
    <n v="6645"/>
    <n v="18074.400000000001"/>
    <x v="9"/>
    <x v="6"/>
    <x v="6"/>
    <x v="1"/>
  </r>
  <r>
    <x v="0"/>
    <x v="0"/>
    <x v="4"/>
    <x v="2"/>
    <n v="1582"/>
    <n v="250"/>
    <n v="7"/>
    <n v="11074"/>
    <n v="775.18"/>
    <n v="10298.82"/>
    <n v="7910"/>
    <n v="2388.8199999999997"/>
    <x v="2"/>
    <x v="2"/>
    <x v="2"/>
    <x v="0"/>
  </r>
  <r>
    <x v="0"/>
    <x v="0"/>
    <x v="5"/>
    <x v="2"/>
    <n v="1135"/>
    <n v="260"/>
    <n v="7"/>
    <n v="7945"/>
    <n v="556.15"/>
    <n v="7388.85"/>
    <n v="5675"/>
    <n v="1713.8500000000004"/>
    <x v="1"/>
    <x v="1"/>
    <x v="1"/>
    <x v="0"/>
  </r>
  <r>
    <x v="0"/>
    <x v="4"/>
    <x v="0"/>
    <x v="2"/>
    <n v="1761"/>
    <n v="3"/>
    <n v="350"/>
    <n v="616350"/>
    <n v="43144.5"/>
    <n v="573205.5"/>
    <n v="457860"/>
    <n v="115345.5"/>
    <x v="3"/>
    <x v="3"/>
    <x v="3"/>
    <x v="0"/>
  </r>
  <r>
    <x v="4"/>
    <x v="2"/>
    <x v="0"/>
    <x v="2"/>
    <n v="448"/>
    <n v="3"/>
    <n v="300"/>
    <n v="134400"/>
    <n v="9408"/>
    <n v="124992"/>
    <n v="112000"/>
    <n v="12992"/>
    <x v="1"/>
    <x v="1"/>
    <x v="1"/>
    <x v="0"/>
  </r>
  <r>
    <x v="4"/>
    <x v="2"/>
    <x v="0"/>
    <x v="2"/>
    <n v="2181"/>
    <n v="3"/>
    <n v="300"/>
    <n v="654300"/>
    <n v="45801"/>
    <n v="608499"/>
    <n v="545250"/>
    <n v="63249"/>
    <x v="10"/>
    <x v="7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x v="7"/>
    <x v="7"/>
    <x v="0"/>
  </r>
  <r>
    <x v="4"/>
    <x v="2"/>
    <x v="1"/>
    <x v="2"/>
    <n v="2181"/>
    <n v="5"/>
    <n v="300"/>
    <n v="654300"/>
    <n v="45801"/>
    <n v="608499"/>
    <n v="545250"/>
    <n v="63249"/>
    <x v="10"/>
    <x v="7"/>
    <x v="7"/>
    <x v="0"/>
  </r>
  <r>
    <x v="3"/>
    <x v="1"/>
    <x v="1"/>
    <x v="2"/>
    <n v="2500"/>
    <n v="5"/>
    <n v="125"/>
    <n v="312500"/>
    <n v="21875"/>
    <n v="290625"/>
    <n v="300000"/>
    <n v="-9375"/>
    <x v="11"/>
    <x v="9"/>
    <x v="9"/>
    <x v="1"/>
  </r>
  <r>
    <x v="4"/>
    <x v="0"/>
    <x v="2"/>
    <x v="2"/>
    <n v="1702"/>
    <n v="10"/>
    <n v="300"/>
    <n v="510600"/>
    <n v="35742"/>
    <n v="474858"/>
    <n v="425500"/>
    <n v="49358"/>
    <x v="14"/>
    <x v="11"/>
    <x v="11"/>
    <x v="0"/>
  </r>
  <r>
    <x v="4"/>
    <x v="2"/>
    <x v="2"/>
    <x v="2"/>
    <n v="448"/>
    <n v="10"/>
    <n v="300"/>
    <n v="134400"/>
    <n v="9408"/>
    <n v="124992"/>
    <n v="112000"/>
    <n v="12992"/>
    <x v="1"/>
    <x v="1"/>
    <x v="1"/>
    <x v="0"/>
  </r>
  <r>
    <x v="3"/>
    <x v="1"/>
    <x v="2"/>
    <x v="2"/>
    <n v="3513"/>
    <n v="10"/>
    <n v="125"/>
    <n v="439125"/>
    <n v="30738.75"/>
    <n v="408386.25"/>
    <n v="421560"/>
    <n v="-13173.75"/>
    <x v="4"/>
    <x v="4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x v="5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x v="6"/>
    <x v="6"/>
    <x v="1"/>
  </r>
  <r>
    <x v="0"/>
    <x v="2"/>
    <x v="2"/>
    <x v="2"/>
    <n v="1535"/>
    <n v="10"/>
    <n v="20"/>
    <n v="30700"/>
    <n v="2149"/>
    <n v="28551"/>
    <n v="15350"/>
    <n v="13201"/>
    <x v="6"/>
    <x v="6"/>
    <x v="6"/>
    <x v="0"/>
  </r>
  <r>
    <x v="4"/>
    <x v="1"/>
    <x v="2"/>
    <x v="2"/>
    <n v="1123"/>
    <n v="10"/>
    <n v="300"/>
    <n v="336900"/>
    <n v="23583"/>
    <n v="313317"/>
    <n v="280750"/>
    <n v="32567"/>
    <x v="9"/>
    <x v="6"/>
    <x v="6"/>
    <x v="1"/>
  </r>
  <r>
    <x v="4"/>
    <x v="0"/>
    <x v="2"/>
    <x v="2"/>
    <n v="1404"/>
    <n v="10"/>
    <n v="300"/>
    <n v="421200"/>
    <n v="29484"/>
    <n v="391716"/>
    <n v="351000"/>
    <n v="40716"/>
    <x v="11"/>
    <x v="9"/>
    <x v="9"/>
    <x v="1"/>
  </r>
  <r>
    <x v="2"/>
    <x v="3"/>
    <x v="2"/>
    <x v="2"/>
    <n v="2763"/>
    <n v="10"/>
    <n v="12"/>
    <n v="33156"/>
    <n v="2320.92"/>
    <n v="30835.08"/>
    <n v="8289"/>
    <n v="22546.080000000002"/>
    <x v="11"/>
    <x v="9"/>
    <x v="9"/>
    <x v="1"/>
  </r>
  <r>
    <x v="0"/>
    <x v="1"/>
    <x v="2"/>
    <x v="2"/>
    <n v="2125"/>
    <n v="10"/>
    <n v="7"/>
    <n v="14875"/>
    <n v="1041.25"/>
    <n v="13833.75"/>
    <n v="10625"/>
    <n v="3208.75"/>
    <x v="12"/>
    <x v="2"/>
    <x v="2"/>
    <x v="1"/>
  </r>
  <r>
    <x v="4"/>
    <x v="2"/>
    <x v="3"/>
    <x v="2"/>
    <n v="1659"/>
    <n v="120"/>
    <n v="300"/>
    <n v="497700"/>
    <n v="34839"/>
    <n v="462861"/>
    <n v="414750"/>
    <n v="48111"/>
    <x v="4"/>
    <x v="4"/>
    <x v="4"/>
    <x v="0"/>
  </r>
  <r>
    <x v="0"/>
    <x v="3"/>
    <x v="3"/>
    <x v="2"/>
    <n v="609"/>
    <n v="120"/>
    <n v="20"/>
    <n v="12180"/>
    <n v="852.6"/>
    <n v="11327.4"/>
    <n v="6090"/>
    <n v="5237.3999999999996"/>
    <x v="5"/>
    <x v="5"/>
    <x v="5"/>
    <x v="0"/>
  </r>
  <r>
    <x v="3"/>
    <x v="1"/>
    <x v="3"/>
    <x v="2"/>
    <n v="2087"/>
    <n v="120"/>
    <n v="125"/>
    <n v="260875"/>
    <n v="18261.25"/>
    <n v="242613.75"/>
    <n v="250440"/>
    <n v="-7826.25"/>
    <x v="6"/>
    <x v="6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x v="7"/>
    <x v="7"/>
    <x v="0"/>
  </r>
  <r>
    <x v="0"/>
    <x v="4"/>
    <x v="3"/>
    <x v="2"/>
    <n v="1421"/>
    <n v="120"/>
    <n v="20"/>
    <n v="28420"/>
    <n v="1989.4"/>
    <n v="26430.6"/>
    <n v="14210"/>
    <n v="12220.599999999999"/>
    <x v="12"/>
    <x v="2"/>
    <x v="2"/>
    <x v="1"/>
  </r>
  <r>
    <x v="4"/>
    <x v="4"/>
    <x v="3"/>
    <x v="2"/>
    <n v="1372"/>
    <n v="120"/>
    <n v="300"/>
    <n v="411600"/>
    <n v="28812"/>
    <n v="382788"/>
    <n v="343000"/>
    <n v="39788"/>
    <x v="2"/>
    <x v="2"/>
    <x v="2"/>
    <x v="0"/>
  </r>
  <r>
    <x v="0"/>
    <x v="1"/>
    <x v="3"/>
    <x v="2"/>
    <n v="588"/>
    <n v="120"/>
    <n v="20"/>
    <n v="11760"/>
    <n v="823.2"/>
    <n v="10936.8"/>
    <n v="5880"/>
    <n v="5056.7999999999993"/>
    <x v="12"/>
    <x v="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x v="0"/>
    <x v="0"/>
    <x v="0"/>
  </r>
  <r>
    <x v="4"/>
    <x v="2"/>
    <x v="4"/>
    <x v="2"/>
    <n v="959"/>
    <n v="250"/>
    <n v="300"/>
    <n v="287700"/>
    <n v="20139"/>
    <n v="267561"/>
    <n v="239750"/>
    <n v="27811"/>
    <x v="8"/>
    <x v="8"/>
    <x v="8"/>
    <x v="0"/>
  </r>
  <r>
    <x v="4"/>
    <x v="3"/>
    <x v="4"/>
    <x v="2"/>
    <n v="2747"/>
    <n v="250"/>
    <n v="300"/>
    <n v="824100"/>
    <n v="57687"/>
    <n v="766413"/>
    <n v="686750"/>
    <n v="79663"/>
    <x v="8"/>
    <x v="8"/>
    <x v="8"/>
    <x v="0"/>
  </r>
  <r>
    <x v="3"/>
    <x v="0"/>
    <x v="5"/>
    <x v="2"/>
    <n v="1645"/>
    <n v="260"/>
    <n v="125"/>
    <n v="205625"/>
    <n v="14393.75"/>
    <n v="191231.25"/>
    <n v="197400"/>
    <n v="-6168.75"/>
    <x v="14"/>
    <x v="11"/>
    <x v="11"/>
    <x v="0"/>
  </r>
  <r>
    <x v="0"/>
    <x v="2"/>
    <x v="5"/>
    <x v="2"/>
    <n v="2876"/>
    <n v="260"/>
    <n v="350"/>
    <n v="1006600"/>
    <n v="70462"/>
    <n v="936138"/>
    <n v="747760"/>
    <n v="188378"/>
    <x v="6"/>
    <x v="6"/>
    <x v="6"/>
    <x v="0"/>
  </r>
  <r>
    <x v="3"/>
    <x v="1"/>
    <x v="5"/>
    <x v="2"/>
    <n v="994"/>
    <n v="260"/>
    <n v="125"/>
    <n v="124250"/>
    <n v="8697.5"/>
    <n v="115552.5"/>
    <n v="119280"/>
    <n v="-3727.5"/>
    <x v="9"/>
    <x v="6"/>
    <x v="6"/>
    <x v="1"/>
  </r>
  <r>
    <x v="0"/>
    <x v="0"/>
    <x v="5"/>
    <x v="2"/>
    <n v="1118"/>
    <n v="260"/>
    <n v="20"/>
    <n v="22360"/>
    <n v="1565.2"/>
    <n v="20794.8"/>
    <n v="11180"/>
    <n v="9614.7999999999993"/>
    <x v="15"/>
    <x v="9"/>
    <x v="9"/>
    <x v="0"/>
  </r>
  <r>
    <x v="4"/>
    <x v="4"/>
    <x v="5"/>
    <x v="2"/>
    <n v="1372"/>
    <n v="260"/>
    <n v="300"/>
    <n v="411600"/>
    <n v="28812"/>
    <n v="382788"/>
    <n v="343000"/>
    <n v="39788"/>
    <x v="2"/>
    <x v="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x v="8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x v="1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x v="11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x v="1"/>
    <x v="1"/>
    <x v="0"/>
  </r>
  <r>
    <x v="3"/>
    <x v="3"/>
    <x v="0"/>
    <x v="2"/>
    <n v="1540"/>
    <n v="3"/>
    <n v="125"/>
    <n v="192500"/>
    <n v="15400"/>
    <n v="177100"/>
    <n v="184800"/>
    <n v="-7700"/>
    <x v="5"/>
    <x v="5"/>
    <x v="5"/>
    <x v="0"/>
  </r>
  <r>
    <x v="1"/>
    <x v="2"/>
    <x v="0"/>
    <x v="2"/>
    <n v="490"/>
    <n v="3"/>
    <n v="15"/>
    <n v="7350"/>
    <n v="588"/>
    <n v="6762"/>
    <n v="4900"/>
    <n v="1862"/>
    <x v="15"/>
    <x v="9"/>
    <x v="9"/>
    <x v="0"/>
  </r>
  <r>
    <x v="0"/>
    <x v="3"/>
    <x v="0"/>
    <x v="2"/>
    <n v="1362"/>
    <n v="3"/>
    <n v="350"/>
    <n v="476700"/>
    <n v="38136"/>
    <n v="438564"/>
    <n v="354120"/>
    <n v="84444"/>
    <x v="2"/>
    <x v="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x v="3"/>
    <x v="3"/>
    <x v="0"/>
  </r>
  <r>
    <x v="0"/>
    <x v="0"/>
    <x v="1"/>
    <x v="2"/>
    <n v="708"/>
    <n v="5"/>
    <n v="20"/>
    <n v="14160"/>
    <n v="1132.8"/>
    <n v="13027.2"/>
    <n v="7080"/>
    <n v="5947.2000000000007"/>
    <x v="1"/>
    <x v="1"/>
    <x v="1"/>
    <x v="0"/>
  </r>
  <r>
    <x v="0"/>
    <x v="1"/>
    <x v="1"/>
    <x v="2"/>
    <n v="645"/>
    <n v="5"/>
    <n v="20"/>
    <n v="12900"/>
    <n v="1032"/>
    <n v="11868"/>
    <n v="6450"/>
    <n v="5418"/>
    <x v="4"/>
    <x v="4"/>
    <x v="4"/>
    <x v="0"/>
  </r>
  <r>
    <x v="4"/>
    <x v="2"/>
    <x v="1"/>
    <x v="2"/>
    <n v="1562"/>
    <n v="5"/>
    <n v="300"/>
    <n v="468600"/>
    <n v="37488"/>
    <n v="431112"/>
    <n v="390500"/>
    <n v="40612"/>
    <x v="5"/>
    <x v="5"/>
    <x v="5"/>
    <x v="0"/>
  </r>
  <r>
    <x v="4"/>
    <x v="0"/>
    <x v="1"/>
    <x v="2"/>
    <n v="1283"/>
    <n v="5"/>
    <n v="300"/>
    <n v="384900"/>
    <n v="30792"/>
    <n v="354108"/>
    <n v="320750"/>
    <n v="33358"/>
    <x v="9"/>
    <x v="6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x v="2"/>
    <x v="2"/>
    <x v="0"/>
  </r>
  <r>
    <x v="3"/>
    <x v="3"/>
    <x v="2"/>
    <x v="2"/>
    <n v="1114"/>
    <n v="10"/>
    <n v="125"/>
    <n v="139250"/>
    <n v="11140"/>
    <n v="128110"/>
    <n v="133680"/>
    <n v="-5570"/>
    <x v="3"/>
    <x v="3"/>
    <x v="3"/>
    <x v="0"/>
  </r>
  <r>
    <x v="0"/>
    <x v="1"/>
    <x v="2"/>
    <x v="2"/>
    <n v="1259"/>
    <n v="10"/>
    <n v="7"/>
    <n v="8813"/>
    <n v="705.04"/>
    <n v="8107.96"/>
    <n v="6295"/>
    <n v="1812.96"/>
    <x v="13"/>
    <x v="10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x v="11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x v="1"/>
    <x v="1"/>
    <x v="0"/>
  </r>
  <r>
    <x v="4"/>
    <x v="3"/>
    <x v="2"/>
    <x v="2"/>
    <n v="2460"/>
    <n v="10"/>
    <n v="300"/>
    <n v="738000"/>
    <n v="59040"/>
    <n v="678960"/>
    <n v="615000"/>
    <n v="63960"/>
    <x v="1"/>
    <x v="1"/>
    <x v="1"/>
    <x v="0"/>
  </r>
  <r>
    <x v="0"/>
    <x v="4"/>
    <x v="2"/>
    <x v="2"/>
    <n v="678"/>
    <n v="10"/>
    <n v="7"/>
    <n v="4746"/>
    <n v="379.68"/>
    <n v="4366.32"/>
    <n v="3390"/>
    <n v="976.31999999999971"/>
    <x v="5"/>
    <x v="5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x v="5"/>
    <x v="5"/>
    <x v="0"/>
  </r>
  <r>
    <x v="0"/>
    <x v="1"/>
    <x v="2"/>
    <x v="2"/>
    <n v="2409"/>
    <n v="10"/>
    <n v="7"/>
    <n v="16863"/>
    <n v="1349.04"/>
    <n v="15513.96"/>
    <n v="12045"/>
    <n v="3468.9599999999991"/>
    <x v="9"/>
    <x v="6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x v="6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x v="6"/>
    <x v="6"/>
    <x v="0"/>
  </r>
  <r>
    <x v="0"/>
    <x v="1"/>
    <x v="2"/>
    <x v="2"/>
    <n v="2146"/>
    <n v="10"/>
    <n v="350"/>
    <n v="751100"/>
    <n v="60088"/>
    <n v="691012"/>
    <n v="557960"/>
    <n v="133052"/>
    <x v="11"/>
    <x v="9"/>
    <x v="9"/>
    <x v="1"/>
  </r>
  <r>
    <x v="0"/>
    <x v="3"/>
    <x v="2"/>
    <x v="2"/>
    <n v="1946"/>
    <n v="10"/>
    <n v="7"/>
    <n v="13622"/>
    <n v="1089.76"/>
    <n v="12532.24"/>
    <n v="9730"/>
    <n v="2802.24"/>
    <x v="12"/>
    <x v="2"/>
    <x v="2"/>
    <x v="1"/>
  </r>
  <r>
    <x v="0"/>
    <x v="3"/>
    <x v="2"/>
    <x v="2"/>
    <n v="1362"/>
    <n v="10"/>
    <n v="350"/>
    <n v="476700"/>
    <n v="38136"/>
    <n v="438564"/>
    <n v="354120"/>
    <n v="84444"/>
    <x v="2"/>
    <x v="2"/>
    <x v="2"/>
    <x v="0"/>
  </r>
  <r>
    <x v="2"/>
    <x v="0"/>
    <x v="3"/>
    <x v="2"/>
    <n v="598"/>
    <n v="120"/>
    <n v="12"/>
    <n v="7176"/>
    <n v="574.08000000000004"/>
    <n v="6601.92"/>
    <n v="1794"/>
    <n v="4807.92"/>
    <x v="3"/>
    <x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x v="1"/>
    <x v="1"/>
    <x v="0"/>
  </r>
  <r>
    <x v="0"/>
    <x v="1"/>
    <x v="3"/>
    <x v="2"/>
    <n v="2338"/>
    <n v="120"/>
    <n v="7"/>
    <n v="16366"/>
    <n v="1309.28"/>
    <n v="15056.72"/>
    <n v="11690"/>
    <n v="3366.7199999999993"/>
    <x v="1"/>
    <x v="1"/>
    <x v="1"/>
    <x v="0"/>
  </r>
  <r>
    <x v="4"/>
    <x v="2"/>
    <x v="3"/>
    <x v="2"/>
    <n v="386"/>
    <n v="120"/>
    <n v="300"/>
    <n v="115800"/>
    <n v="9264"/>
    <n v="106536"/>
    <n v="96500"/>
    <n v="10036"/>
    <x v="11"/>
    <x v="9"/>
    <x v="9"/>
    <x v="1"/>
  </r>
  <r>
    <x v="4"/>
    <x v="3"/>
    <x v="3"/>
    <x v="2"/>
    <n v="635"/>
    <n v="120"/>
    <n v="300"/>
    <n v="190500"/>
    <n v="15240"/>
    <n v="175260"/>
    <n v="158750"/>
    <n v="16510"/>
    <x v="2"/>
    <x v="2"/>
    <x v="2"/>
    <x v="0"/>
  </r>
  <r>
    <x v="0"/>
    <x v="2"/>
    <x v="4"/>
    <x v="2"/>
    <n v="574.5"/>
    <n v="250"/>
    <n v="350"/>
    <n v="201075"/>
    <n v="16086"/>
    <n v="184989"/>
    <n v="149370"/>
    <n v="35619"/>
    <x v="13"/>
    <x v="10"/>
    <x v="10"/>
    <x v="0"/>
  </r>
  <r>
    <x v="0"/>
    <x v="1"/>
    <x v="4"/>
    <x v="2"/>
    <n v="2338"/>
    <n v="250"/>
    <n v="7"/>
    <n v="16366"/>
    <n v="1309.28"/>
    <n v="15056.72"/>
    <n v="11690"/>
    <n v="3366.7199999999993"/>
    <x v="1"/>
    <x v="1"/>
    <x v="1"/>
    <x v="0"/>
  </r>
  <r>
    <x v="0"/>
    <x v="2"/>
    <x v="4"/>
    <x v="2"/>
    <n v="381"/>
    <n v="250"/>
    <n v="350"/>
    <n v="133350"/>
    <n v="10668"/>
    <n v="122682"/>
    <n v="99060"/>
    <n v="23622"/>
    <x v="5"/>
    <x v="5"/>
    <x v="5"/>
    <x v="0"/>
  </r>
  <r>
    <x v="0"/>
    <x v="1"/>
    <x v="4"/>
    <x v="2"/>
    <n v="422"/>
    <n v="250"/>
    <n v="350"/>
    <n v="147700"/>
    <n v="11816"/>
    <n v="135884"/>
    <n v="109720"/>
    <n v="26164"/>
    <x v="5"/>
    <x v="5"/>
    <x v="5"/>
    <x v="0"/>
  </r>
  <r>
    <x v="4"/>
    <x v="0"/>
    <x v="4"/>
    <x v="2"/>
    <n v="2134"/>
    <n v="250"/>
    <n v="300"/>
    <n v="640200"/>
    <n v="51216"/>
    <n v="588984"/>
    <n v="533500"/>
    <n v="55484"/>
    <x v="6"/>
    <x v="6"/>
    <x v="6"/>
    <x v="0"/>
  </r>
  <r>
    <x v="4"/>
    <x v="4"/>
    <x v="4"/>
    <x v="2"/>
    <n v="808"/>
    <n v="250"/>
    <n v="300"/>
    <n v="242400"/>
    <n v="19392"/>
    <n v="223008"/>
    <n v="202000"/>
    <n v="21008"/>
    <x v="12"/>
    <x v="2"/>
    <x v="2"/>
    <x v="1"/>
  </r>
  <r>
    <x v="0"/>
    <x v="0"/>
    <x v="5"/>
    <x v="2"/>
    <n v="708"/>
    <n v="260"/>
    <n v="20"/>
    <n v="14160"/>
    <n v="1132.8"/>
    <n v="13027.2"/>
    <n v="7080"/>
    <n v="5947.2000000000007"/>
    <x v="1"/>
    <x v="1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x v="1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x v="1"/>
    <x v="1"/>
    <x v="0"/>
  </r>
  <r>
    <x v="4"/>
    <x v="3"/>
    <x v="5"/>
    <x v="2"/>
    <n v="2460"/>
    <n v="260"/>
    <n v="300"/>
    <n v="738000"/>
    <n v="59040"/>
    <n v="678960"/>
    <n v="615000"/>
    <n v="63960"/>
    <x v="1"/>
    <x v="1"/>
    <x v="1"/>
    <x v="0"/>
  </r>
  <r>
    <x v="0"/>
    <x v="1"/>
    <x v="5"/>
    <x v="2"/>
    <n v="1520"/>
    <n v="260"/>
    <n v="20"/>
    <n v="30400"/>
    <n v="2432"/>
    <n v="27968"/>
    <n v="15200"/>
    <n v="12768"/>
    <x v="15"/>
    <x v="9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x v="2"/>
    <x v="2"/>
    <x v="0"/>
  </r>
  <r>
    <x v="2"/>
    <x v="3"/>
    <x v="5"/>
    <x v="2"/>
    <n v="1375"/>
    <n v="260"/>
    <n v="12"/>
    <n v="16500"/>
    <n v="1320"/>
    <n v="15180"/>
    <n v="4125"/>
    <n v="11055"/>
    <x v="12"/>
    <x v="2"/>
    <x v="2"/>
    <x v="1"/>
  </r>
  <r>
    <x v="4"/>
    <x v="3"/>
    <x v="5"/>
    <x v="2"/>
    <n v="635"/>
    <n v="260"/>
    <n v="300"/>
    <n v="190500"/>
    <n v="15240"/>
    <n v="175260"/>
    <n v="158750"/>
    <n v="16510"/>
    <x v="2"/>
    <x v="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x v="4"/>
    <x v="4"/>
    <x v="0"/>
  </r>
  <r>
    <x v="4"/>
    <x v="0"/>
    <x v="0"/>
    <x v="2"/>
    <n v="1094"/>
    <n v="3"/>
    <n v="300"/>
    <n v="328200"/>
    <n v="29538"/>
    <n v="298662"/>
    <n v="273500"/>
    <n v="25162"/>
    <x v="1"/>
    <x v="1"/>
    <x v="1"/>
    <x v="0"/>
  </r>
  <r>
    <x v="2"/>
    <x v="3"/>
    <x v="0"/>
    <x v="2"/>
    <n v="367"/>
    <n v="3"/>
    <n v="12"/>
    <n v="4404"/>
    <n v="396.36"/>
    <n v="4007.64"/>
    <n v="1101"/>
    <n v="2906.64"/>
    <x v="7"/>
    <x v="7"/>
    <x v="7"/>
    <x v="1"/>
  </r>
  <r>
    <x v="4"/>
    <x v="0"/>
    <x v="1"/>
    <x v="2"/>
    <n v="3802.5"/>
    <n v="5"/>
    <n v="300"/>
    <n v="1140750"/>
    <n v="102667.5"/>
    <n v="1038082.5"/>
    <n v="950625"/>
    <n v="87457.5"/>
    <x v="13"/>
    <x v="10"/>
    <x v="10"/>
    <x v="0"/>
  </r>
  <r>
    <x v="0"/>
    <x v="2"/>
    <x v="1"/>
    <x v="2"/>
    <n v="1666"/>
    <n v="5"/>
    <n v="350"/>
    <n v="583100"/>
    <n v="52479"/>
    <n v="530621"/>
    <n v="433160"/>
    <n v="97461"/>
    <x v="14"/>
    <x v="11"/>
    <x v="11"/>
    <x v="0"/>
  </r>
  <r>
    <x v="4"/>
    <x v="2"/>
    <x v="1"/>
    <x v="2"/>
    <n v="322"/>
    <n v="5"/>
    <n v="300"/>
    <n v="96600"/>
    <n v="8694"/>
    <n v="87906"/>
    <n v="80500"/>
    <n v="7406"/>
    <x v="9"/>
    <x v="6"/>
    <x v="6"/>
    <x v="1"/>
  </r>
  <r>
    <x v="2"/>
    <x v="0"/>
    <x v="1"/>
    <x v="2"/>
    <n v="2321"/>
    <n v="5"/>
    <n v="12"/>
    <n v="27852"/>
    <n v="2506.6799999999998"/>
    <n v="25345.32"/>
    <n v="6963"/>
    <n v="18382.32"/>
    <x v="15"/>
    <x v="9"/>
    <x v="9"/>
    <x v="0"/>
  </r>
  <r>
    <x v="3"/>
    <x v="2"/>
    <x v="1"/>
    <x v="2"/>
    <n v="1857"/>
    <n v="5"/>
    <n v="125"/>
    <n v="232125"/>
    <n v="20891.25"/>
    <n v="211233.75"/>
    <n v="222840"/>
    <n v="-11606.25"/>
    <x v="11"/>
    <x v="9"/>
    <x v="9"/>
    <x v="1"/>
  </r>
  <r>
    <x v="0"/>
    <x v="0"/>
    <x v="1"/>
    <x v="2"/>
    <n v="1611"/>
    <n v="5"/>
    <n v="7"/>
    <n v="11277"/>
    <n v="1014.93"/>
    <n v="10262.07"/>
    <n v="8055"/>
    <n v="2207.0699999999997"/>
    <x v="12"/>
    <x v="2"/>
    <x v="2"/>
    <x v="1"/>
  </r>
  <r>
    <x v="3"/>
    <x v="4"/>
    <x v="1"/>
    <x v="2"/>
    <n v="2797"/>
    <n v="5"/>
    <n v="125"/>
    <n v="349625"/>
    <n v="31466.25"/>
    <n v="318158.75"/>
    <n v="335640"/>
    <n v="-17481.25"/>
    <x v="2"/>
    <x v="2"/>
    <x v="2"/>
    <x v="0"/>
  </r>
  <r>
    <x v="4"/>
    <x v="1"/>
    <x v="1"/>
    <x v="2"/>
    <n v="334"/>
    <n v="5"/>
    <n v="300"/>
    <n v="100200"/>
    <n v="9018"/>
    <n v="91182"/>
    <n v="83500"/>
    <n v="7682"/>
    <x v="12"/>
    <x v="2"/>
    <x v="2"/>
    <x v="1"/>
  </r>
  <r>
    <x v="4"/>
    <x v="3"/>
    <x v="2"/>
    <x v="2"/>
    <n v="2565"/>
    <n v="10"/>
    <n v="300"/>
    <n v="769500"/>
    <n v="69255"/>
    <n v="700245"/>
    <n v="641250"/>
    <n v="58995"/>
    <x v="0"/>
    <x v="0"/>
    <x v="0"/>
    <x v="0"/>
  </r>
  <r>
    <x v="0"/>
    <x v="3"/>
    <x v="2"/>
    <x v="2"/>
    <n v="2417"/>
    <n v="10"/>
    <n v="350"/>
    <n v="845950"/>
    <n v="76135.5"/>
    <n v="769814.5"/>
    <n v="628420"/>
    <n v="141394.5"/>
    <x v="0"/>
    <x v="0"/>
    <x v="0"/>
    <x v="0"/>
  </r>
  <r>
    <x v="1"/>
    <x v="4"/>
    <x v="2"/>
    <x v="2"/>
    <n v="3675"/>
    <n v="10"/>
    <n v="15"/>
    <n v="55125"/>
    <n v="4961.25"/>
    <n v="50163.75"/>
    <n v="36750"/>
    <n v="13413.75"/>
    <x v="13"/>
    <x v="10"/>
    <x v="10"/>
    <x v="0"/>
  </r>
  <r>
    <x v="4"/>
    <x v="0"/>
    <x v="2"/>
    <x v="2"/>
    <n v="1094"/>
    <n v="10"/>
    <n v="300"/>
    <n v="328200"/>
    <n v="29538"/>
    <n v="298662"/>
    <n v="273500"/>
    <n v="25162"/>
    <x v="1"/>
    <x v="1"/>
    <x v="1"/>
    <x v="0"/>
  </r>
  <r>
    <x v="1"/>
    <x v="2"/>
    <x v="2"/>
    <x v="2"/>
    <n v="1227"/>
    <n v="10"/>
    <n v="15"/>
    <n v="18405"/>
    <n v="1656.45"/>
    <n v="16748.55"/>
    <n v="12270"/>
    <n v="4478.5499999999993"/>
    <x v="10"/>
    <x v="7"/>
    <x v="7"/>
    <x v="0"/>
  </r>
  <r>
    <x v="2"/>
    <x v="3"/>
    <x v="2"/>
    <x v="2"/>
    <n v="367"/>
    <n v="10"/>
    <n v="12"/>
    <n v="4404"/>
    <n v="396.36"/>
    <n v="4007.64"/>
    <n v="1101"/>
    <n v="2906.64"/>
    <x v="7"/>
    <x v="7"/>
    <x v="7"/>
    <x v="1"/>
  </r>
  <r>
    <x v="4"/>
    <x v="2"/>
    <x v="2"/>
    <x v="2"/>
    <n v="1324"/>
    <n v="10"/>
    <n v="300"/>
    <n v="397200"/>
    <n v="35748"/>
    <n v="361452"/>
    <n v="331000"/>
    <n v="30452"/>
    <x v="15"/>
    <x v="9"/>
    <x v="9"/>
    <x v="0"/>
  </r>
  <r>
    <x v="2"/>
    <x v="1"/>
    <x v="2"/>
    <x v="2"/>
    <n v="1775"/>
    <n v="10"/>
    <n v="12"/>
    <n v="21300"/>
    <n v="1917"/>
    <n v="19383"/>
    <n v="5325"/>
    <n v="14058"/>
    <x v="11"/>
    <x v="9"/>
    <x v="9"/>
    <x v="1"/>
  </r>
  <r>
    <x v="3"/>
    <x v="4"/>
    <x v="2"/>
    <x v="2"/>
    <n v="2797"/>
    <n v="10"/>
    <n v="125"/>
    <n v="349625"/>
    <n v="31466.25"/>
    <n v="318158.75"/>
    <n v="335640"/>
    <n v="-17481.25"/>
    <x v="2"/>
    <x v="2"/>
    <x v="2"/>
    <x v="0"/>
  </r>
  <r>
    <x v="1"/>
    <x v="3"/>
    <x v="3"/>
    <x v="2"/>
    <n v="245"/>
    <n v="120"/>
    <n v="15"/>
    <n v="3675"/>
    <n v="330.75"/>
    <n v="3344.25"/>
    <n v="2450"/>
    <n v="894.25"/>
    <x v="14"/>
    <x v="11"/>
    <x v="11"/>
    <x v="0"/>
  </r>
  <r>
    <x v="4"/>
    <x v="0"/>
    <x v="3"/>
    <x v="2"/>
    <n v="3793.5"/>
    <n v="120"/>
    <n v="300"/>
    <n v="1138050"/>
    <n v="102424.5"/>
    <n v="1035625.5"/>
    <n v="948375"/>
    <n v="87250.5"/>
    <x v="4"/>
    <x v="4"/>
    <x v="4"/>
    <x v="0"/>
  </r>
  <r>
    <x v="0"/>
    <x v="1"/>
    <x v="3"/>
    <x v="2"/>
    <n v="1307"/>
    <n v="120"/>
    <n v="350"/>
    <n v="457450"/>
    <n v="41170.5"/>
    <n v="416279.5"/>
    <n v="339820"/>
    <n v="76459.5"/>
    <x v="4"/>
    <x v="4"/>
    <x v="4"/>
    <x v="0"/>
  </r>
  <r>
    <x v="3"/>
    <x v="0"/>
    <x v="3"/>
    <x v="2"/>
    <n v="567"/>
    <n v="120"/>
    <n v="125"/>
    <n v="70875"/>
    <n v="6378.75"/>
    <n v="64496.25"/>
    <n v="68040"/>
    <n v="-3543.75"/>
    <x v="6"/>
    <x v="6"/>
    <x v="6"/>
    <x v="0"/>
  </r>
  <r>
    <x v="3"/>
    <x v="3"/>
    <x v="3"/>
    <x v="2"/>
    <n v="2110"/>
    <n v="120"/>
    <n v="125"/>
    <n v="263750"/>
    <n v="23737.5"/>
    <n v="240012.5"/>
    <n v="253200"/>
    <n v="-13187.5"/>
    <x v="6"/>
    <x v="6"/>
    <x v="6"/>
    <x v="0"/>
  </r>
  <r>
    <x v="0"/>
    <x v="0"/>
    <x v="3"/>
    <x v="2"/>
    <n v="1269"/>
    <n v="120"/>
    <n v="350"/>
    <n v="444150"/>
    <n v="39973.5"/>
    <n v="404176.5"/>
    <n v="329940"/>
    <n v="74236.5"/>
    <x v="10"/>
    <x v="7"/>
    <x v="7"/>
    <x v="0"/>
  </r>
  <r>
    <x v="2"/>
    <x v="4"/>
    <x v="4"/>
    <x v="2"/>
    <n v="1956"/>
    <n v="250"/>
    <n v="12"/>
    <n v="23472"/>
    <n v="2112.48"/>
    <n v="21359.52"/>
    <n v="5868"/>
    <n v="15491.52"/>
    <x v="0"/>
    <x v="0"/>
    <x v="0"/>
    <x v="0"/>
  </r>
  <r>
    <x v="4"/>
    <x v="1"/>
    <x v="4"/>
    <x v="2"/>
    <n v="2659"/>
    <n v="250"/>
    <n v="300"/>
    <n v="797700"/>
    <n v="71793"/>
    <n v="725907"/>
    <n v="664750"/>
    <n v="61157"/>
    <x v="8"/>
    <x v="8"/>
    <x v="8"/>
    <x v="0"/>
  </r>
  <r>
    <x v="0"/>
    <x v="4"/>
    <x v="4"/>
    <x v="2"/>
    <n v="1351.5"/>
    <n v="250"/>
    <n v="350"/>
    <n v="473025"/>
    <n v="42572.25"/>
    <n v="430452.75"/>
    <n v="351390"/>
    <n v="79062.75"/>
    <x v="13"/>
    <x v="10"/>
    <x v="10"/>
    <x v="0"/>
  </r>
  <r>
    <x v="2"/>
    <x v="1"/>
    <x v="4"/>
    <x v="2"/>
    <n v="880"/>
    <n v="250"/>
    <n v="12"/>
    <n v="10560"/>
    <n v="950.4"/>
    <n v="9609.6"/>
    <n v="2640"/>
    <n v="6969.6"/>
    <x v="14"/>
    <x v="11"/>
    <x v="11"/>
    <x v="0"/>
  </r>
  <r>
    <x v="4"/>
    <x v="4"/>
    <x v="4"/>
    <x v="2"/>
    <n v="1867"/>
    <n v="250"/>
    <n v="300"/>
    <n v="560100"/>
    <n v="50409"/>
    <n v="509691"/>
    <n v="466750"/>
    <n v="42941"/>
    <x v="6"/>
    <x v="6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x v="6"/>
    <x v="6"/>
    <x v="1"/>
  </r>
  <r>
    <x v="1"/>
    <x v="2"/>
    <x v="4"/>
    <x v="2"/>
    <n v="1227"/>
    <n v="250"/>
    <n v="15"/>
    <n v="18405"/>
    <n v="1656.45"/>
    <n v="16748.55"/>
    <n v="12270"/>
    <n v="4478.5499999999993"/>
    <x v="10"/>
    <x v="7"/>
    <x v="7"/>
    <x v="0"/>
  </r>
  <r>
    <x v="3"/>
    <x v="3"/>
    <x v="4"/>
    <x v="2"/>
    <n v="877"/>
    <n v="250"/>
    <n v="125"/>
    <n v="109625"/>
    <n v="9866.25"/>
    <n v="99758.75"/>
    <n v="105240"/>
    <n v="-5481.25"/>
    <x v="15"/>
    <x v="9"/>
    <x v="9"/>
    <x v="0"/>
  </r>
  <r>
    <x v="0"/>
    <x v="4"/>
    <x v="5"/>
    <x v="2"/>
    <n v="2071"/>
    <n v="260"/>
    <n v="350"/>
    <n v="724850"/>
    <n v="65236.5"/>
    <n v="659613.5"/>
    <n v="538460"/>
    <n v="121153.5"/>
    <x v="6"/>
    <x v="6"/>
    <x v="6"/>
    <x v="0"/>
  </r>
  <r>
    <x v="0"/>
    <x v="0"/>
    <x v="5"/>
    <x v="2"/>
    <n v="1269"/>
    <n v="260"/>
    <n v="350"/>
    <n v="444150"/>
    <n v="39973.5"/>
    <n v="404176.5"/>
    <n v="329940"/>
    <n v="74236.5"/>
    <x v="10"/>
    <x v="7"/>
    <x v="7"/>
    <x v="0"/>
  </r>
  <r>
    <x v="1"/>
    <x v="1"/>
    <x v="5"/>
    <x v="2"/>
    <n v="970"/>
    <n v="260"/>
    <n v="15"/>
    <n v="14550"/>
    <n v="1309.5"/>
    <n v="13240.5"/>
    <n v="9700"/>
    <n v="3540.5"/>
    <x v="11"/>
    <x v="9"/>
    <x v="9"/>
    <x v="1"/>
  </r>
  <r>
    <x v="0"/>
    <x v="3"/>
    <x v="5"/>
    <x v="2"/>
    <n v="1694"/>
    <n v="260"/>
    <n v="20"/>
    <n v="33880"/>
    <n v="3049.2"/>
    <n v="30830.799999999999"/>
    <n v="16940"/>
    <n v="13890.8"/>
    <x v="15"/>
    <x v="9"/>
    <x v="9"/>
    <x v="0"/>
  </r>
  <r>
    <x v="0"/>
    <x v="1"/>
    <x v="0"/>
    <x v="2"/>
    <n v="663"/>
    <n v="3"/>
    <n v="20"/>
    <n v="13260"/>
    <n v="1193.4000000000001"/>
    <n v="12066.6"/>
    <n v="6630"/>
    <n v="5436.6"/>
    <x v="14"/>
    <x v="11"/>
    <x v="11"/>
    <x v="0"/>
  </r>
  <r>
    <x v="0"/>
    <x v="0"/>
    <x v="0"/>
    <x v="2"/>
    <n v="819"/>
    <n v="3"/>
    <n v="7"/>
    <n v="5733"/>
    <n v="515.97"/>
    <n v="5217.03"/>
    <n v="4095"/>
    <n v="1122.03"/>
    <x v="4"/>
    <x v="4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x v="6"/>
    <x v="6"/>
    <x v="0"/>
  </r>
  <r>
    <x v="0"/>
    <x v="3"/>
    <x v="0"/>
    <x v="2"/>
    <n v="521"/>
    <n v="3"/>
    <n v="7"/>
    <n v="3647"/>
    <n v="328.23"/>
    <n v="3318.77"/>
    <n v="2605"/>
    <n v="713.77"/>
    <x v="2"/>
    <x v="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x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x v="1"/>
    <x v="1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x v="7"/>
    <x v="7"/>
    <x v="0"/>
  </r>
  <r>
    <x v="2"/>
    <x v="2"/>
    <x v="3"/>
    <x v="2"/>
    <n v="1967"/>
    <n v="120"/>
    <n v="12"/>
    <n v="23604"/>
    <n v="2124.36"/>
    <n v="21479.64"/>
    <n v="5901"/>
    <n v="15578.64"/>
    <x v="3"/>
    <x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x v="10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x v="7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x v="9"/>
    <x v="9"/>
    <x v="1"/>
  </r>
  <r>
    <x v="0"/>
    <x v="3"/>
    <x v="4"/>
    <x v="2"/>
    <n v="521"/>
    <n v="250"/>
    <n v="7"/>
    <n v="3647"/>
    <n v="328.23"/>
    <n v="3318.77"/>
    <n v="2605"/>
    <n v="713.77"/>
    <x v="2"/>
    <x v="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x v="1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x v="4"/>
    <x v="4"/>
    <x v="0"/>
  </r>
  <r>
    <x v="2"/>
    <x v="2"/>
    <x v="5"/>
    <x v="2"/>
    <n v="306"/>
    <n v="260"/>
    <n v="12"/>
    <n v="3672"/>
    <n v="330.48"/>
    <n v="3341.52"/>
    <n v="918"/>
    <n v="2423.52"/>
    <x v="12"/>
    <x v="2"/>
    <x v="2"/>
    <x v="1"/>
  </r>
  <r>
    <x v="2"/>
    <x v="4"/>
    <x v="0"/>
    <x v="3"/>
    <n v="386"/>
    <n v="3"/>
    <n v="12"/>
    <n v="4632"/>
    <n v="463.2"/>
    <n v="4168.8"/>
    <n v="1158"/>
    <n v="3010.8"/>
    <x v="7"/>
    <x v="7"/>
    <x v="7"/>
    <x v="1"/>
  </r>
  <r>
    <x v="0"/>
    <x v="4"/>
    <x v="1"/>
    <x v="3"/>
    <n v="2328"/>
    <n v="5"/>
    <n v="7"/>
    <n v="16296"/>
    <n v="1629.6"/>
    <n v="14666.4"/>
    <n v="11640"/>
    <n v="3026.3999999999996"/>
    <x v="6"/>
    <x v="6"/>
    <x v="6"/>
    <x v="0"/>
  </r>
  <r>
    <x v="2"/>
    <x v="4"/>
    <x v="2"/>
    <x v="3"/>
    <n v="386"/>
    <n v="10"/>
    <n v="12"/>
    <n v="4632"/>
    <n v="463.2"/>
    <n v="4168.8"/>
    <n v="1158"/>
    <n v="3010.8"/>
    <x v="7"/>
    <x v="7"/>
    <x v="7"/>
    <x v="1"/>
  </r>
  <r>
    <x v="3"/>
    <x v="4"/>
    <x v="0"/>
    <x v="3"/>
    <n v="3445.5"/>
    <n v="3"/>
    <n v="125"/>
    <n v="430687.5"/>
    <n v="43068.75"/>
    <n v="387618.75"/>
    <n v="413460"/>
    <n v="-25841.25"/>
    <x v="13"/>
    <x v="10"/>
    <x v="10"/>
    <x v="0"/>
  </r>
  <r>
    <x v="3"/>
    <x v="2"/>
    <x v="0"/>
    <x v="3"/>
    <n v="1482"/>
    <n v="3"/>
    <n v="125"/>
    <n v="185250"/>
    <n v="18525"/>
    <n v="166725"/>
    <n v="177840"/>
    <n v="-11115"/>
    <x v="12"/>
    <x v="2"/>
    <x v="2"/>
    <x v="1"/>
  </r>
  <r>
    <x v="0"/>
    <x v="4"/>
    <x v="1"/>
    <x v="3"/>
    <n v="2313"/>
    <n v="5"/>
    <n v="350"/>
    <n v="809550"/>
    <n v="80955"/>
    <n v="728595"/>
    <n v="601380"/>
    <n v="127215"/>
    <x v="14"/>
    <x v="11"/>
    <x v="11"/>
    <x v="0"/>
  </r>
  <r>
    <x v="3"/>
    <x v="4"/>
    <x v="1"/>
    <x v="3"/>
    <n v="1804"/>
    <n v="5"/>
    <n v="125"/>
    <n v="225500"/>
    <n v="22550"/>
    <n v="202950"/>
    <n v="216480"/>
    <n v="-13530"/>
    <x v="11"/>
    <x v="9"/>
    <x v="9"/>
    <x v="1"/>
  </r>
  <r>
    <x v="1"/>
    <x v="2"/>
    <x v="1"/>
    <x v="3"/>
    <n v="2072"/>
    <n v="5"/>
    <n v="15"/>
    <n v="31080"/>
    <n v="3108"/>
    <n v="27972"/>
    <n v="20720"/>
    <n v="7252"/>
    <x v="2"/>
    <x v="2"/>
    <x v="2"/>
    <x v="0"/>
  </r>
  <r>
    <x v="0"/>
    <x v="2"/>
    <x v="2"/>
    <x v="3"/>
    <n v="1954"/>
    <n v="10"/>
    <n v="20"/>
    <n v="39080"/>
    <n v="3908"/>
    <n v="35172"/>
    <n v="19540"/>
    <n v="15632"/>
    <x v="3"/>
    <x v="3"/>
    <x v="3"/>
    <x v="0"/>
  </r>
  <r>
    <x v="4"/>
    <x v="3"/>
    <x v="2"/>
    <x v="3"/>
    <n v="591"/>
    <n v="10"/>
    <n v="300"/>
    <n v="177300"/>
    <n v="17730"/>
    <n v="159570"/>
    <n v="147750"/>
    <n v="11820"/>
    <x v="14"/>
    <x v="11"/>
    <x v="11"/>
    <x v="0"/>
  </r>
  <r>
    <x v="1"/>
    <x v="2"/>
    <x v="2"/>
    <x v="3"/>
    <n v="2167"/>
    <n v="10"/>
    <n v="15"/>
    <n v="32505"/>
    <n v="3250.5"/>
    <n v="29254.5"/>
    <n v="21670"/>
    <n v="7584.5"/>
    <x v="7"/>
    <x v="7"/>
    <x v="7"/>
    <x v="1"/>
  </r>
  <r>
    <x v="0"/>
    <x v="1"/>
    <x v="2"/>
    <x v="3"/>
    <n v="241"/>
    <n v="10"/>
    <n v="20"/>
    <n v="4820"/>
    <n v="482"/>
    <n v="4338"/>
    <n v="2410"/>
    <n v="1928"/>
    <x v="10"/>
    <x v="7"/>
    <x v="7"/>
    <x v="0"/>
  </r>
  <r>
    <x v="1"/>
    <x v="1"/>
    <x v="3"/>
    <x v="3"/>
    <n v="681"/>
    <n v="120"/>
    <n v="15"/>
    <n v="10215"/>
    <n v="1021.5"/>
    <n v="9193.5"/>
    <n v="6810"/>
    <n v="2383.5"/>
    <x v="0"/>
    <x v="0"/>
    <x v="0"/>
    <x v="0"/>
  </r>
  <r>
    <x v="1"/>
    <x v="1"/>
    <x v="3"/>
    <x v="3"/>
    <n v="510"/>
    <n v="120"/>
    <n v="15"/>
    <n v="7650"/>
    <n v="765"/>
    <n v="6885"/>
    <n v="5100"/>
    <n v="1785"/>
    <x v="13"/>
    <x v="10"/>
    <x v="10"/>
    <x v="0"/>
  </r>
  <r>
    <x v="1"/>
    <x v="4"/>
    <x v="3"/>
    <x v="3"/>
    <n v="790"/>
    <n v="120"/>
    <n v="15"/>
    <n v="11850"/>
    <n v="1185"/>
    <n v="10665"/>
    <n v="7900"/>
    <n v="2765"/>
    <x v="14"/>
    <x v="11"/>
    <x v="11"/>
    <x v="0"/>
  </r>
  <r>
    <x v="0"/>
    <x v="2"/>
    <x v="3"/>
    <x v="3"/>
    <n v="639"/>
    <n v="120"/>
    <n v="350"/>
    <n v="223650"/>
    <n v="22365"/>
    <n v="201285"/>
    <n v="166140"/>
    <n v="35145"/>
    <x v="4"/>
    <x v="4"/>
    <x v="4"/>
    <x v="0"/>
  </r>
  <r>
    <x v="3"/>
    <x v="4"/>
    <x v="3"/>
    <x v="3"/>
    <n v="1596"/>
    <n v="120"/>
    <n v="125"/>
    <n v="199500"/>
    <n v="19950"/>
    <n v="179550"/>
    <n v="191520"/>
    <n v="-11970"/>
    <x v="6"/>
    <x v="6"/>
    <x v="6"/>
    <x v="0"/>
  </r>
  <r>
    <x v="4"/>
    <x v="4"/>
    <x v="3"/>
    <x v="3"/>
    <n v="2294"/>
    <n v="120"/>
    <n v="300"/>
    <n v="688200"/>
    <n v="68820"/>
    <n v="619380"/>
    <n v="573500"/>
    <n v="45880"/>
    <x v="7"/>
    <x v="7"/>
    <x v="7"/>
    <x v="1"/>
  </r>
  <r>
    <x v="0"/>
    <x v="1"/>
    <x v="3"/>
    <x v="3"/>
    <n v="241"/>
    <n v="120"/>
    <n v="20"/>
    <n v="4820"/>
    <n v="482"/>
    <n v="4338"/>
    <n v="2410"/>
    <n v="1928"/>
    <x v="10"/>
    <x v="7"/>
    <x v="7"/>
    <x v="0"/>
  </r>
  <r>
    <x v="0"/>
    <x v="1"/>
    <x v="3"/>
    <x v="3"/>
    <n v="2665"/>
    <n v="120"/>
    <n v="7"/>
    <n v="18655"/>
    <n v="1865.5"/>
    <n v="16789.5"/>
    <n v="13325"/>
    <n v="3464.5"/>
    <x v="15"/>
    <x v="9"/>
    <x v="9"/>
    <x v="0"/>
  </r>
  <r>
    <x v="3"/>
    <x v="0"/>
    <x v="3"/>
    <x v="3"/>
    <n v="1916"/>
    <n v="120"/>
    <n v="125"/>
    <n v="239500"/>
    <n v="23950"/>
    <n v="215550"/>
    <n v="229920"/>
    <n v="-14370"/>
    <x v="12"/>
    <x v="2"/>
    <x v="2"/>
    <x v="1"/>
  </r>
  <r>
    <x v="4"/>
    <x v="2"/>
    <x v="3"/>
    <x v="3"/>
    <n v="853"/>
    <n v="120"/>
    <n v="300"/>
    <n v="255900"/>
    <n v="25590"/>
    <n v="230310"/>
    <n v="213250"/>
    <n v="17060"/>
    <x v="2"/>
    <x v="2"/>
    <x v="2"/>
    <x v="0"/>
  </r>
  <r>
    <x v="3"/>
    <x v="3"/>
    <x v="4"/>
    <x v="3"/>
    <n v="341"/>
    <n v="250"/>
    <n v="125"/>
    <n v="42625"/>
    <n v="4262.5"/>
    <n v="38362.5"/>
    <n v="40920"/>
    <n v="-2557.5"/>
    <x v="14"/>
    <x v="11"/>
    <x v="11"/>
    <x v="0"/>
  </r>
  <r>
    <x v="1"/>
    <x v="3"/>
    <x v="4"/>
    <x v="3"/>
    <n v="641"/>
    <n v="250"/>
    <n v="15"/>
    <n v="9615"/>
    <n v="961.5"/>
    <n v="8653.5"/>
    <n v="6410"/>
    <n v="2243.5"/>
    <x v="4"/>
    <x v="4"/>
    <x v="4"/>
    <x v="0"/>
  </r>
  <r>
    <x v="0"/>
    <x v="4"/>
    <x v="4"/>
    <x v="3"/>
    <n v="2807"/>
    <n v="250"/>
    <n v="350"/>
    <n v="982450"/>
    <n v="98245"/>
    <n v="884205"/>
    <n v="729820"/>
    <n v="154385"/>
    <x v="5"/>
    <x v="5"/>
    <x v="5"/>
    <x v="0"/>
  </r>
  <r>
    <x v="4"/>
    <x v="3"/>
    <x v="4"/>
    <x v="3"/>
    <n v="432"/>
    <n v="250"/>
    <n v="300"/>
    <n v="129600"/>
    <n v="12960"/>
    <n v="116640"/>
    <n v="108000"/>
    <n v="8640"/>
    <x v="6"/>
    <x v="6"/>
    <x v="6"/>
    <x v="0"/>
  </r>
  <r>
    <x v="4"/>
    <x v="4"/>
    <x v="4"/>
    <x v="3"/>
    <n v="2294"/>
    <n v="250"/>
    <n v="300"/>
    <n v="688200"/>
    <n v="68820"/>
    <n v="619380"/>
    <n v="573500"/>
    <n v="45880"/>
    <x v="7"/>
    <x v="7"/>
    <x v="7"/>
    <x v="1"/>
  </r>
  <r>
    <x v="1"/>
    <x v="2"/>
    <x v="4"/>
    <x v="3"/>
    <n v="2167"/>
    <n v="250"/>
    <n v="15"/>
    <n v="32505"/>
    <n v="3250.5"/>
    <n v="29254.5"/>
    <n v="21670"/>
    <n v="7584.5"/>
    <x v="7"/>
    <x v="7"/>
    <x v="7"/>
    <x v="1"/>
  </r>
  <r>
    <x v="3"/>
    <x v="0"/>
    <x v="4"/>
    <x v="3"/>
    <n v="2529"/>
    <n v="250"/>
    <n v="125"/>
    <n v="316125"/>
    <n v="31612.5"/>
    <n v="284512.5"/>
    <n v="303480"/>
    <n v="-18967.5"/>
    <x v="15"/>
    <x v="9"/>
    <x v="9"/>
    <x v="0"/>
  </r>
  <r>
    <x v="0"/>
    <x v="1"/>
    <x v="4"/>
    <x v="3"/>
    <n v="1870"/>
    <n v="250"/>
    <n v="350"/>
    <n v="654500"/>
    <n v="65450"/>
    <n v="589050"/>
    <n v="486200"/>
    <n v="102850"/>
    <x v="12"/>
    <x v="2"/>
    <x v="2"/>
    <x v="1"/>
  </r>
  <r>
    <x v="3"/>
    <x v="4"/>
    <x v="5"/>
    <x v="3"/>
    <n v="579"/>
    <n v="260"/>
    <n v="125"/>
    <n v="72375"/>
    <n v="7237.5"/>
    <n v="65137.5"/>
    <n v="69480"/>
    <n v="-4342.5"/>
    <x v="0"/>
    <x v="0"/>
    <x v="0"/>
    <x v="0"/>
  </r>
  <r>
    <x v="0"/>
    <x v="0"/>
    <x v="5"/>
    <x v="3"/>
    <n v="2240"/>
    <n v="260"/>
    <n v="350"/>
    <n v="784000"/>
    <n v="78400"/>
    <n v="705600"/>
    <n v="582400"/>
    <n v="123200"/>
    <x v="8"/>
    <x v="8"/>
    <x v="8"/>
    <x v="0"/>
  </r>
  <r>
    <x v="4"/>
    <x v="4"/>
    <x v="5"/>
    <x v="3"/>
    <n v="2993"/>
    <n v="260"/>
    <n v="300"/>
    <n v="897900"/>
    <n v="89790"/>
    <n v="808110"/>
    <n v="748250"/>
    <n v="59860"/>
    <x v="3"/>
    <x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x v="10"/>
    <x v="10"/>
    <x v="0"/>
  </r>
  <r>
    <x v="0"/>
    <x v="3"/>
    <x v="5"/>
    <x v="3"/>
    <n v="2039"/>
    <n v="260"/>
    <n v="20"/>
    <n v="40780"/>
    <n v="4078"/>
    <n v="36702"/>
    <n v="20390"/>
    <n v="16312"/>
    <x v="14"/>
    <x v="11"/>
    <x v="11"/>
    <x v="0"/>
  </r>
  <r>
    <x v="2"/>
    <x v="1"/>
    <x v="5"/>
    <x v="3"/>
    <n v="2574"/>
    <n v="260"/>
    <n v="12"/>
    <n v="30888"/>
    <n v="3088.8"/>
    <n v="27799.200000000001"/>
    <n v="7722"/>
    <n v="20077.2"/>
    <x v="5"/>
    <x v="5"/>
    <x v="5"/>
    <x v="0"/>
  </r>
  <r>
    <x v="0"/>
    <x v="0"/>
    <x v="5"/>
    <x v="3"/>
    <n v="707"/>
    <n v="260"/>
    <n v="350"/>
    <n v="247450"/>
    <n v="24745"/>
    <n v="222705"/>
    <n v="183820"/>
    <n v="38885"/>
    <x v="6"/>
    <x v="6"/>
    <x v="6"/>
    <x v="0"/>
  </r>
  <r>
    <x v="1"/>
    <x v="2"/>
    <x v="5"/>
    <x v="3"/>
    <n v="2072"/>
    <n v="260"/>
    <n v="15"/>
    <n v="31080"/>
    <n v="3108"/>
    <n v="27972"/>
    <n v="20720"/>
    <n v="7252"/>
    <x v="2"/>
    <x v="2"/>
    <x v="2"/>
    <x v="0"/>
  </r>
  <r>
    <x v="4"/>
    <x v="2"/>
    <x v="5"/>
    <x v="3"/>
    <n v="853"/>
    <n v="260"/>
    <n v="300"/>
    <n v="255900"/>
    <n v="25590"/>
    <n v="230310"/>
    <n v="213250"/>
    <n v="17060"/>
    <x v="2"/>
    <x v="2"/>
    <x v="2"/>
    <x v="0"/>
  </r>
  <r>
    <x v="2"/>
    <x v="2"/>
    <x v="0"/>
    <x v="3"/>
    <n v="1198"/>
    <n v="3"/>
    <n v="12"/>
    <n v="14376"/>
    <n v="1581.36"/>
    <n v="12794.64"/>
    <n v="3594"/>
    <n v="9200.64"/>
    <x v="7"/>
    <x v="7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x v="10"/>
    <x v="10"/>
    <x v="0"/>
  </r>
  <r>
    <x v="2"/>
    <x v="2"/>
    <x v="2"/>
    <x v="3"/>
    <n v="1198"/>
    <n v="10"/>
    <n v="12"/>
    <n v="14376"/>
    <n v="1581.36"/>
    <n v="12794.64"/>
    <n v="3594"/>
    <n v="9200.64"/>
    <x v="7"/>
    <x v="7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x v="0"/>
    <x v="0"/>
    <x v="0"/>
  </r>
  <r>
    <x v="2"/>
    <x v="1"/>
    <x v="3"/>
    <x v="3"/>
    <n v="472"/>
    <n v="120"/>
    <n v="12"/>
    <n v="5664"/>
    <n v="623.04"/>
    <n v="5040.96"/>
    <n v="1416"/>
    <n v="3624.96"/>
    <x v="10"/>
    <x v="7"/>
    <x v="7"/>
    <x v="0"/>
  </r>
  <r>
    <x v="0"/>
    <x v="4"/>
    <x v="4"/>
    <x v="3"/>
    <n v="1579"/>
    <n v="250"/>
    <n v="7"/>
    <n v="11053"/>
    <n v="1215.83"/>
    <n v="9837.17"/>
    <n v="7895"/>
    <n v="1942.17"/>
    <x v="3"/>
    <x v="3"/>
    <x v="3"/>
    <x v="0"/>
  </r>
  <r>
    <x v="2"/>
    <x v="3"/>
    <x v="4"/>
    <x v="3"/>
    <n v="1005"/>
    <n v="250"/>
    <n v="12"/>
    <n v="12060"/>
    <n v="1326.6"/>
    <n v="10733.4"/>
    <n v="3015"/>
    <n v="7718.4"/>
    <x v="9"/>
    <x v="6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x v="4"/>
    <x v="4"/>
    <x v="0"/>
  </r>
  <r>
    <x v="2"/>
    <x v="1"/>
    <x v="5"/>
    <x v="3"/>
    <n v="472"/>
    <n v="260"/>
    <n v="12"/>
    <n v="5664"/>
    <n v="623.04"/>
    <n v="5040.96"/>
    <n v="1416"/>
    <n v="3624.96"/>
    <x v="10"/>
    <x v="7"/>
    <x v="7"/>
    <x v="0"/>
  </r>
  <r>
    <x v="2"/>
    <x v="0"/>
    <x v="0"/>
    <x v="3"/>
    <n v="1937"/>
    <n v="3"/>
    <n v="12"/>
    <n v="23244"/>
    <n v="2556.84"/>
    <n v="20687.16"/>
    <n v="5811"/>
    <n v="14876.16"/>
    <x v="8"/>
    <x v="8"/>
    <x v="8"/>
    <x v="0"/>
  </r>
  <r>
    <x v="0"/>
    <x v="1"/>
    <x v="0"/>
    <x v="3"/>
    <n v="792"/>
    <n v="3"/>
    <n v="350"/>
    <n v="277200"/>
    <n v="30492"/>
    <n v="246708"/>
    <n v="205920"/>
    <n v="40788"/>
    <x v="3"/>
    <x v="3"/>
    <x v="3"/>
    <x v="0"/>
  </r>
  <r>
    <x v="4"/>
    <x v="1"/>
    <x v="0"/>
    <x v="3"/>
    <n v="2811"/>
    <n v="3"/>
    <n v="300"/>
    <n v="843300"/>
    <n v="92763"/>
    <n v="750537"/>
    <n v="702750"/>
    <n v="47787"/>
    <x v="4"/>
    <x v="4"/>
    <x v="4"/>
    <x v="0"/>
  </r>
  <r>
    <x v="3"/>
    <x v="2"/>
    <x v="0"/>
    <x v="3"/>
    <n v="2441"/>
    <n v="3"/>
    <n v="125"/>
    <n v="305125"/>
    <n v="33563.75"/>
    <n v="271561.25"/>
    <n v="292920"/>
    <n v="-21358.75"/>
    <x v="10"/>
    <x v="7"/>
    <x v="7"/>
    <x v="0"/>
  </r>
  <r>
    <x v="1"/>
    <x v="0"/>
    <x v="0"/>
    <x v="3"/>
    <n v="1560"/>
    <n v="3"/>
    <n v="15"/>
    <n v="23400"/>
    <n v="2574"/>
    <n v="20826"/>
    <n v="15600"/>
    <n v="5226"/>
    <x v="11"/>
    <x v="9"/>
    <x v="9"/>
    <x v="1"/>
  </r>
  <r>
    <x v="0"/>
    <x v="3"/>
    <x v="0"/>
    <x v="3"/>
    <n v="2706"/>
    <n v="3"/>
    <n v="7"/>
    <n v="18942"/>
    <n v="2083.62"/>
    <n v="16858.38"/>
    <n v="13530"/>
    <n v="3328.380000000001"/>
    <x v="11"/>
    <x v="9"/>
    <x v="9"/>
    <x v="1"/>
  </r>
  <r>
    <x v="0"/>
    <x v="1"/>
    <x v="1"/>
    <x v="3"/>
    <n v="766"/>
    <n v="5"/>
    <n v="350"/>
    <n v="268100"/>
    <n v="29491"/>
    <n v="238609"/>
    <n v="199160"/>
    <n v="39449"/>
    <x v="0"/>
    <x v="0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x v="7"/>
    <x v="7"/>
    <x v="1"/>
  </r>
  <r>
    <x v="1"/>
    <x v="3"/>
    <x v="1"/>
    <x v="3"/>
    <n v="2157"/>
    <n v="5"/>
    <n v="15"/>
    <n v="32355"/>
    <n v="3559.05"/>
    <n v="28795.95"/>
    <n v="21570"/>
    <n v="7225.9500000000007"/>
    <x v="2"/>
    <x v="2"/>
    <x v="2"/>
    <x v="0"/>
  </r>
  <r>
    <x v="4"/>
    <x v="0"/>
    <x v="2"/>
    <x v="3"/>
    <n v="873"/>
    <n v="10"/>
    <n v="300"/>
    <n v="261900"/>
    <n v="28809"/>
    <n v="233091"/>
    <n v="218250"/>
    <n v="14841"/>
    <x v="0"/>
    <x v="0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x v="3"/>
    <x v="3"/>
    <x v="0"/>
  </r>
  <r>
    <x v="0"/>
    <x v="0"/>
    <x v="2"/>
    <x v="3"/>
    <n v="2104.5"/>
    <n v="10"/>
    <n v="350"/>
    <n v="736575"/>
    <n v="81023.25"/>
    <n v="655551.75"/>
    <n v="547170"/>
    <n v="108381.75"/>
    <x v="4"/>
    <x v="4"/>
    <x v="4"/>
    <x v="0"/>
  </r>
  <r>
    <x v="2"/>
    <x v="0"/>
    <x v="2"/>
    <x v="3"/>
    <n v="4026"/>
    <n v="10"/>
    <n v="12"/>
    <n v="48312"/>
    <n v="5314.32"/>
    <n v="42997.68"/>
    <n v="12078"/>
    <n v="30919.68"/>
    <x v="4"/>
    <x v="4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x v="4"/>
    <x v="4"/>
    <x v="0"/>
  </r>
  <r>
    <x v="0"/>
    <x v="0"/>
    <x v="2"/>
    <x v="3"/>
    <n v="2394"/>
    <n v="10"/>
    <n v="20"/>
    <n v="47880"/>
    <n v="5266.8"/>
    <n v="42613.2"/>
    <n v="23940"/>
    <n v="18673.199999999997"/>
    <x v="5"/>
    <x v="5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x v="5"/>
    <x v="5"/>
    <x v="0"/>
  </r>
  <r>
    <x v="3"/>
    <x v="2"/>
    <x v="2"/>
    <x v="3"/>
    <n v="2441"/>
    <n v="10"/>
    <n v="125"/>
    <n v="305125"/>
    <n v="33563.75"/>
    <n v="271561.25"/>
    <n v="292920"/>
    <n v="-21358.75"/>
    <x v="10"/>
    <x v="7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x v="7"/>
    <x v="7"/>
    <x v="1"/>
  </r>
  <r>
    <x v="4"/>
    <x v="0"/>
    <x v="2"/>
    <x v="3"/>
    <n v="1366"/>
    <n v="10"/>
    <n v="300"/>
    <n v="409800"/>
    <n v="45078"/>
    <n v="364722"/>
    <n v="341500"/>
    <n v="23222"/>
    <x v="15"/>
    <x v="9"/>
    <x v="9"/>
    <x v="0"/>
  </r>
  <r>
    <x v="0"/>
    <x v="2"/>
    <x v="3"/>
    <x v="3"/>
    <n v="2805"/>
    <n v="120"/>
    <n v="20"/>
    <n v="56100"/>
    <n v="6171"/>
    <n v="49929"/>
    <n v="28050"/>
    <n v="21879"/>
    <x v="9"/>
    <x v="6"/>
    <x v="6"/>
    <x v="1"/>
  </r>
  <r>
    <x v="1"/>
    <x v="3"/>
    <x v="3"/>
    <x v="3"/>
    <n v="655"/>
    <n v="120"/>
    <n v="15"/>
    <n v="9825"/>
    <n v="1080.75"/>
    <n v="8744.25"/>
    <n v="6550"/>
    <n v="2194.25"/>
    <x v="9"/>
    <x v="6"/>
    <x v="6"/>
    <x v="1"/>
  </r>
  <r>
    <x v="0"/>
    <x v="3"/>
    <x v="3"/>
    <x v="3"/>
    <n v="344"/>
    <n v="120"/>
    <n v="350"/>
    <n v="120400"/>
    <n v="13244"/>
    <n v="107156"/>
    <n v="89440"/>
    <n v="17716"/>
    <x v="7"/>
    <x v="7"/>
    <x v="7"/>
    <x v="1"/>
  </r>
  <r>
    <x v="0"/>
    <x v="0"/>
    <x v="3"/>
    <x v="3"/>
    <n v="1808"/>
    <n v="120"/>
    <n v="7"/>
    <n v="12656"/>
    <n v="1392.16"/>
    <n v="11263.84"/>
    <n v="9040"/>
    <n v="2223.84"/>
    <x v="15"/>
    <x v="9"/>
    <x v="9"/>
    <x v="0"/>
  </r>
  <r>
    <x v="2"/>
    <x v="2"/>
    <x v="4"/>
    <x v="3"/>
    <n v="1734"/>
    <n v="250"/>
    <n v="12"/>
    <n v="20808"/>
    <n v="2288.88"/>
    <n v="18519.12"/>
    <n v="5202"/>
    <n v="13317.119999999999"/>
    <x v="0"/>
    <x v="0"/>
    <x v="0"/>
    <x v="0"/>
  </r>
  <r>
    <x v="3"/>
    <x v="3"/>
    <x v="4"/>
    <x v="3"/>
    <n v="554"/>
    <n v="250"/>
    <n v="125"/>
    <n v="69250"/>
    <n v="7617.5"/>
    <n v="61632.5"/>
    <n v="66480"/>
    <n v="-4847.5"/>
    <x v="0"/>
    <x v="0"/>
    <x v="0"/>
    <x v="0"/>
  </r>
  <r>
    <x v="0"/>
    <x v="0"/>
    <x v="4"/>
    <x v="3"/>
    <n v="2935"/>
    <n v="250"/>
    <n v="20"/>
    <n v="58700"/>
    <n v="6457"/>
    <n v="52243"/>
    <n v="29350"/>
    <n v="22893"/>
    <x v="11"/>
    <x v="9"/>
    <x v="9"/>
    <x v="1"/>
  </r>
  <r>
    <x v="3"/>
    <x v="1"/>
    <x v="5"/>
    <x v="3"/>
    <n v="3165"/>
    <n v="260"/>
    <n v="125"/>
    <n v="395625"/>
    <n v="43518.75"/>
    <n v="352106.25"/>
    <n v="379800"/>
    <n v="-27693.75"/>
    <x v="0"/>
    <x v="0"/>
    <x v="0"/>
    <x v="0"/>
  </r>
  <r>
    <x v="0"/>
    <x v="3"/>
    <x v="5"/>
    <x v="3"/>
    <n v="2629"/>
    <n v="260"/>
    <n v="20"/>
    <n v="52580"/>
    <n v="5783.8"/>
    <n v="46796.2"/>
    <n v="26290"/>
    <n v="20506.199999999997"/>
    <x v="0"/>
    <x v="0"/>
    <x v="0"/>
    <x v="0"/>
  </r>
  <r>
    <x v="3"/>
    <x v="2"/>
    <x v="5"/>
    <x v="3"/>
    <n v="1433"/>
    <n v="260"/>
    <n v="125"/>
    <n v="179125"/>
    <n v="19703.75"/>
    <n v="159421.25"/>
    <n v="171960"/>
    <n v="-12538.75"/>
    <x v="14"/>
    <x v="11"/>
    <x v="11"/>
    <x v="0"/>
  </r>
  <r>
    <x v="3"/>
    <x v="3"/>
    <x v="5"/>
    <x v="3"/>
    <n v="947"/>
    <n v="260"/>
    <n v="125"/>
    <n v="118375"/>
    <n v="13021.25"/>
    <n v="105353.75"/>
    <n v="113640"/>
    <n v="-8286.25"/>
    <x v="9"/>
    <x v="6"/>
    <x v="6"/>
    <x v="1"/>
  </r>
  <r>
    <x v="0"/>
    <x v="3"/>
    <x v="5"/>
    <x v="3"/>
    <n v="344"/>
    <n v="260"/>
    <n v="350"/>
    <n v="120400"/>
    <n v="13244"/>
    <n v="107156"/>
    <n v="89440"/>
    <n v="17716"/>
    <x v="7"/>
    <x v="7"/>
    <x v="7"/>
    <x v="1"/>
  </r>
  <r>
    <x v="1"/>
    <x v="3"/>
    <x v="5"/>
    <x v="3"/>
    <n v="2157"/>
    <n v="260"/>
    <n v="15"/>
    <n v="32355"/>
    <n v="3559.05"/>
    <n v="28795.95"/>
    <n v="21570"/>
    <n v="7225.9500000000007"/>
    <x v="2"/>
    <x v="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x v="6"/>
    <x v="6"/>
    <x v="1"/>
  </r>
  <r>
    <x v="0"/>
    <x v="3"/>
    <x v="0"/>
    <x v="3"/>
    <n v="886"/>
    <n v="3"/>
    <n v="350"/>
    <n v="310100"/>
    <n v="37212"/>
    <n v="272888"/>
    <n v="230360"/>
    <n v="42528"/>
    <x v="1"/>
    <x v="1"/>
    <x v="1"/>
    <x v="0"/>
  </r>
  <r>
    <x v="3"/>
    <x v="0"/>
    <x v="0"/>
    <x v="3"/>
    <n v="2416"/>
    <n v="3"/>
    <n v="125"/>
    <n v="302000"/>
    <n v="36240"/>
    <n v="265760"/>
    <n v="289920"/>
    <n v="-24160"/>
    <x v="9"/>
    <x v="6"/>
    <x v="6"/>
    <x v="1"/>
  </r>
  <r>
    <x v="3"/>
    <x v="3"/>
    <x v="0"/>
    <x v="3"/>
    <n v="2156"/>
    <n v="3"/>
    <n v="125"/>
    <n v="269500"/>
    <n v="32340"/>
    <n v="237160"/>
    <n v="258720"/>
    <n v="-21560"/>
    <x v="10"/>
    <x v="7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x v="9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x v="3"/>
    <x v="3"/>
    <x v="0"/>
  </r>
  <r>
    <x v="4"/>
    <x v="2"/>
    <x v="1"/>
    <x v="3"/>
    <n v="1773"/>
    <n v="5"/>
    <n v="300"/>
    <n v="531900"/>
    <n v="63828"/>
    <n v="468072"/>
    <n v="443250"/>
    <n v="24822"/>
    <x v="13"/>
    <x v="10"/>
    <x v="10"/>
    <x v="0"/>
  </r>
  <r>
    <x v="0"/>
    <x v="3"/>
    <x v="1"/>
    <x v="3"/>
    <n v="2420"/>
    <n v="5"/>
    <n v="7"/>
    <n v="16940"/>
    <n v="2032.8"/>
    <n v="14907.2"/>
    <n v="12100"/>
    <n v="2807.2000000000007"/>
    <x v="6"/>
    <x v="6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x v="7"/>
    <x v="7"/>
    <x v="0"/>
  </r>
  <r>
    <x v="0"/>
    <x v="3"/>
    <x v="1"/>
    <x v="3"/>
    <n v="1715"/>
    <n v="5"/>
    <n v="20"/>
    <n v="34300"/>
    <n v="4116"/>
    <n v="30184"/>
    <n v="17150"/>
    <n v="13034"/>
    <x v="7"/>
    <x v="7"/>
    <x v="7"/>
    <x v="1"/>
  </r>
  <r>
    <x v="4"/>
    <x v="2"/>
    <x v="1"/>
    <x v="3"/>
    <n v="1186"/>
    <n v="5"/>
    <n v="300"/>
    <n v="355800"/>
    <n v="42696"/>
    <n v="313104"/>
    <n v="296500"/>
    <n v="16604"/>
    <x v="12"/>
    <x v="2"/>
    <x v="2"/>
    <x v="1"/>
  </r>
  <r>
    <x v="4"/>
    <x v="4"/>
    <x v="2"/>
    <x v="3"/>
    <n v="3495"/>
    <n v="10"/>
    <n v="300"/>
    <n v="1048500"/>
    <n v="125820"/>
    <n v="922680"/>
    <n v="873750"/>
    <n v="48930"/>
    <x v="0"/>
    <x v="0"/>
    <x v="0"/>
    <x v="0"/>
  </r>
  <r>
    <x v="0"/>
    <x v="3"/>
    <x v="2"/>
    <x v="3"/>
    <n v="886"/>
    <n v="10"/>
    <n v="350"/>
    <n v="310100"/>
    <n v="37212"/>
    <n v="272888"/>
    <n v="230360"/>
    <n v="42528"/>
    <x v="1"/>
    <x v="1"/>
    <x v="1"/>
    <x v="0"/>
  </r>
  <r>
    <x v="3"/>
    <x v="3"/>
    <x v="2"/>
    <x v="3"/>
    <n v="2156"/>
    <n v="10"/>
    <n v="125"/>
    <n v="269500"/>
    <n v="32340"/>
    <n v="237160"/>
    <n v="258720"/>
    <n v="-21560"/>
    <x v="10"/>
    <x v="7"/>
    <x v="7"/>
    <x v="0"/>
  </r>
  <r>
    <x v="0"/>
    <x v="3"/>
    <x v="2"/>
    <x v="3"/>
    <n v="905"/>
    <n v="10"/>
    <n v="20"/>
    <n v="18100"/>
    <n v="2172"/>
    <n v="15928"/>
    <n v="9050"/>
    <n v="6878"/>
    <x v="10"/>
    <x v="7"/>
    <x v="7"/>
    <x v="0"/>
  </r>
  <r>
    <x v="0"/>
    <x v="3"/>
    <x v="2"/>
    <x v="3"/>
    <n v="1715"/>
    <n v="10"/>
    <n v="20"/>
    <n v="34300"/>
    <n v="4116"/>
    <n v="30184"/>
    <n v="17150"/>
    <n v="13034"/>
    <x v="7"/>
    <x v="7"/>
    <x v="7"/>
    <x v="1"/>
  </r>
  <r>
    <x v="0"/>
    <x v="2"/>
    <x v="2"/>
    <x v="3"/>
    <n v="1594"/>
    <n v="10"/>
    <n v="350"/>
    <n v="557900"/>
    <n v="66948"/>
    <n v="490952"/>
    <n v="414440"/>
    <n v="76512"/>
    <x v="15"/>
    <x v="9"/>
    <x v="9"/>
    <x v="0"/>
  </r>
  <r>
    <x v="4"/>
    <x v="1"/>
    <x v="2"/>
    <x v="3"/>
    <n v="1359"/>
    <n v="10"/>
    <n v="300"/>
    <n v="407700"/>
    <n v="48924"/>
    <n v="358776"/>
    <n v="339750"/>
    <n v="19026"/>
    <x v="15"/>
    <x v="9"/>
    <x v="9"/>
    <x v="0"/>
  </r>
  <r>
    <x v="4"/>
    <x v="3"/>
    <x v="2"/>
    <x v="3"/>
    <n v="2150"/>
    <n v="10"/>
    <n v="300"/>
    <n v="645000"/>
    <n v="77400"/>
    <n v="567600"/>
    <n v="537500"/>
    <n v="30100"/>
    <x v="15"/>
    <x v="9"/>
    <x v="9"/>
    <x v="0"/>
  </r>
  <r>
    <x v="0"/>
    <x v="3"/>
    <x v="2"/>
    <x v="3"/>
    <n v="1197"/>
    <n v="10"/>
    <n v="350"/>
    <n v="418950"/>
    <n v="50274"/>
    <n v="368676"/>
    <n v="311220"/>
    <n v="57456"/>
    <x v="15"/>
    <x v="9"/>
    <x v="9"/>
    <x v="0"/>
  </r>
  <r>
    <x v="1"/>
    <x v="3"/>
    <x v="2"/>
    <x v="3"/>
    <n v="380"/>
    <n v="10"/>
    <n v="15"/>
    <n v="5700"/>
    <n v="684"/>
    <n v="5016"/>
    <n v="3800"/>
    <n v="1216"/>
    <x v="12"/>
    <x v="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x v="2"/>
    <x v="2"/>
    <x v="0"/>
  </r>
  <r>
    <x v="0"/>
    <x v="3"/>
    <x v="3"/>
    <x v="3"/>
    <n v="1395"/>
    <n v="120"/>
    <n v="350"/>
    <n v="488250"/>
    <n v="58590"/>
    <n v="429660"/>
    <n v="362700"/>
    <n v="66960"/>
    <x v="4"/>
    <x v="4"/>
    <x v="4"/>
    <x v="0"/>
  </r>
  <r>
    <x v="0"/>
    <x v="4"/>
    <x v="3"/>
    <x v="3"/>
    <n v="986"/>
    <n v="120"/>
    <n v="350"/>
    <n v="345100"/>
    <n v="41412"/>
    <n v="303688"/>
    <n v="256360"/>
    <n v="47328"/>
    <x v="10"/>
    <x v="7"/>
    <x v="7"/>
    <x v="0"/>
  </r>
  <r>
    <x v="0"/>
    <x v="3"/>
    <x v="3"/>
    <x v="3"/>
    <n v="905"/>
    <n v="120"/>
    <n v="20"/>
    <n v="18100"/>
    <n v="2172"/>
    <n v="15928"/>
    <n v="9050"/>
    <n v="6878"/>
    <x v="10"/>
    <x v="7"/>
    <x v="7"/>
    <x v="0"/>
  </r>
  <r>
    <x v="2"/>
    <x v="0"/>
    <x v="4"/>
    <x v="3"/>
    <n v="2109"/>
    <n v="250"/>
    <n v="12"/>
    <n v="25308"/>
    <n v="3036.96"/>
    <n v="22271.040000000001"/>
    <n v="6327"/>
    <n v="15944.04"/>
    <x v="14"/>
    <x v="11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x v="4"/>
    <x v="4"/>
    <x v="0"/>
  </r>
  <r>
    <x v="0"/>
    <x v="0"/>
    <x v="4"/>
    <x v="3"/>
    <n v="623"/>
    <n v="250"/>
    <n v="350"/>
    <n v="218050"/>
    <n v="26166"/>
    <n v="191884"/>
    <n v="161980"/>
    <n v="29904"/>
    <x v="9"/>
    <x v="6"/>
    <x v="6"/>
    <x v="1"/>
  </r>
  <r>
    <x v="0"/>
    <x v="4"/>
    <x v="4"/>
    <x v="3"/>
    <n v="986"/>
    <n v="250"/>
    <n v="350"/>
    <n v="345100"/>
    <n v="41412"/>
    <n v="303688"/>
    <n v="256360"/>
    <n v="47328"/>
    <x v="10"/>
    <x v="7"/>
    <x v="7"/>
    <x v="0"/>
  </r>
  <r>
    <x v="3"/>
    <x v="4"/>
    <x v="4"/>
    <x v="3"/>
    <n v="2387"/>
    <n v="250"/>
    <n v="125"/>
    <n v="298375"/>
    <n v="35805"/>
    <n v="262570"/>
    <n v="286440"/>
    <n v="-23870"/>
    <x v="15"/>
    <x v="9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x v="2"/>
    <x v="2"/>
    <x v="0"/>
  </r>
  <r>
    <x v="0"/>
    <x v="4"/>
    <x v="5"/>
    <x v="3"/>
    <n v="270"/>
    <n v="260"/>
    <n v="350"/>
    <n v="94500"/>
    <n v="11340"/>
    <n v="83160"/>
    <n v="70200"/>
    <n v="12960"/>
    <x v="8"/>
    <x v="8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x v="4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x v="7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x v="9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x v="0"/>
    <x v="0"/>
    <x v="0"/>
  </r>
  <r>
    <x v="2"/>
    <x v="3"/>
    <x v="1"/>
    <x v="3"/>
    <n v="2661"/>
    <n v="5"/>
    <n v="12"/>
    <n v="31932"/>
    <n v="3831.84"/>
    <n v="28100.16"/>
    <n v="7983"/>
    <n v="20117.16"/>
    <x v="14"/>
    <x v="11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x v="2"/>
    <x v="2"/>
    <x v="0"/>
  </r>
  <r>
    <x v="0"/>
    <x v="2"/>
    <x v="4"/>
    <x v="3"/>
    <n v="1491"/>
    <n v="250"/>
    <n v="7"/>
    <n v="10437"/>
    <n v="1252.44"/>
    <n v="9184.56"/>
    <n v="7455"/>
    <n v="1729.5599999999995"/>
    <x v="3"/>
    <x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x v="2"/>
    <x v="2"/>
    <x v="0"/>
  </r>
  <r>
    <x v="2"/>
    <x v="0"/>
    <x v="5"/>
    <x v="3"/>
    <n v="2761"/>
    <n v="260"/>
    <n v="12"/>
    <n v="33132"/>
    <n v="3975.84"/>
    <n v="29156.16"/>
    <n v="8283"/>
    <n v="20873.16"/>
    <x v="9"/>
    <x v="6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x v="1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x v="1"/>
    <x v="1"/>
    <x v="0"/>
  </r>
  <r>
    <x v="0"/>
    <x v="0"/>
    <x v="0"/>
    <x v="3"/>
    <n v="923"/>
    <n v="3"/>
    <n v="350"/>
    <n v="323050"/>
    <n v="41996.5"/>
    <n v="281053.5"/>
    <n v="239980"/>
    <n v="41073.5"/>
    <x v="3"/>
    <x v="3"/>
    <x v="3"/>
    <x v="0"/>
  </r>
  <r>
    <x v="0"/>
    <x v="2"/>
    <x v="0"/>
    <x v="3"/>
    <n v="1790"/>
    <n v="3"/>
    <n v="350"/>
    <n v="626500"/>
    <n v="81445"/>
    <n v="545055"/>
    <n v="465400"/>
    <n v="79655"/>
    <x v="3"/>
    <x v="3"/>
    <x v="3"/>
    <x v="0"/>
  </r>
  <r>
    <x v="0"/>
    <x v="1"/>
    <x v="0"/>
    <x v="3"/>
    <n v="442"/>
    <n v="3"/>
    <n v="20"/>
    <n v="8840"/>
    <n v="1149.2"/>
    <n v="7690.8"/>
    <n v="4420"/>
    <n v="3270.8"/>
    <x v="9"/>
    <x v="6"/>
    <x v="6"/>
    <x v="1"/>
  </r>
  <r>
    <x v="0"/>
    <x v="4"/>
    <x v="1"/>
    <x v="3"/>
    <n v="982.5"/>
    <n v="5"/>
    <n v="350"/>
    <n v="343875"/>
    <n v="44703.75"/>
    <n v="299171.25"/>
    <n v="255450"/>
    <n v="43721.25"/>
    <x v="0"/>
    <x v="0"/>
    <x v="0"/>
    <x v="0"/>
  </r>
  <r>
    <x v="0"/>
    <x v="4"/>
    <x v="1"/>
    <x v="3"/>
    <n v="1298"/>
    <n v="5"/>
    <n v="7"/>
    <n v="9086"/>
    <n v="1181.18"/>
    <n v="7904.82"/>
    <n v="6490"/>
    <n v="1414.8199999999997"/>
    <x v="8"/>
    <x v="8"/>
    <x v="8"/>
    <x v="0"/>
  </r>
  <r>
    <x v="2"/>
    <x v="3"/>
    <x v="1"/>
    <x v="3"/>
    <n v="604"/>
    <n v="5"/>
    <n v="12"/>
    <n v="7248"/>
    <n v="942.24"/>
    <n v="6305.76"/>
    <n v="1812"/>
    <n v="4493.76"/>
    <x v="1"/>
    <x v="1"/>
    <x v="1"/>
    <x v="0"/>
  </r>
  <r>
    <x v="0"/>
    <x v="3"/>
    <x v="1"/>
    <x v="3"/>
    <n v="2255"/>
    <n v="5"/>
    <n v="20"/>
    <n v="45100"/>
    <n v="5863"/>
    <n v="39237"/>
    <n v="22550"/>
    <n v="16687"/>
    <x v="4"/>
    <x v="4"/>
    <x v="4"/>
    <x v="0"/>
  </r>
  <r>
    <x v="0"/>
    <x v="0"/>
    <x v="1"/>
    <x v="3"/>
    <n v="1249"/>
    <n v="5"/>
    <n v="20"/>
    <n v="24980"/>
    <n v="3247.4"/>
    <n v="21732.6"/>
    <n v="12490"/>
    <n v="9242.5999999999985"/>
    <x v="10"/>
    <x v="7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x v="0"/>
    <x v="0"/>
    <x v="0"/>
  </r>
  <r>
    <x v="4"/>
    <x v="1"/>
    <x v="2"/>
    <x v="3"/>
    <n v="807"/>
    <n v="10"/>
    <n v="300"/>
    <n v="242100"/>
    <n v="31473"/>
    <n v="210627"/>
    <n v="201750"/>
    <n v="8877"/>
    <x v="0"/>
    <x v="0"/>
    <x v="0"/>
    <x v="0"/>
  </r>
  <r>
    <x v="0"/>
    <x v="4"/>
    <x v="2"/>
    <x v="3"/>
    <n v="2641"/>
    <n v="10"/>
    <n v="20"/>
    <n v="52820"/>
    <n v="6866.6"/>
    <n v="45953.4"/>
    <n v="26410"/>
    <n v="19543.400000000001"/>
    <x v="8"/>
    <x v="8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x v="8"/>
    <x v="8"/>
    <x v="0"/>
  </r>
  <r>
    <x v="0"/>
    <x v="0"/>
    <x v="2"/>
    <x v="3"/>
    <n v="2632"/>
    <n v="10"/>
    <n v="350"/>
    <n v="921200"/>
    <n v="119756"/>
    <n v="801444"/>
    <n v="684320"/>
    <n v="117124"/>
    <x v="1"/>
    <x v="1"/>
    <x v="1"/>
    <x v="0"/>
  </r>
  <r>
    <x v="3"/>
    <x v="0"/>
    <x v="2"/>
    <x v="3"/>
    <n v="1583"/>
    <n v="10"/>
    <n v="125"/>
    <n v="197875"/>
    <n v="25723.75"/>
    <n v="172151.25"/>
    <n v="189960"/>
    <n v="-17808.75"/>
    <x v="1"/>
    <x v="1"/>
    <x v="1"/>
    <x v="0"/>
  </r>
  <r>
    <x v="2"/>
    <x v="3"/>
    <x v="2"/>
    <x v="3"/>
    <n v="571"/>
    <n v="10"/>
    <n v="12"/>
    <n v="6852"/>
    <n v="890.76"/>
    <n v="5961.24"/>
    <n v="1713"/>
    <n v="4248.24"/>
    <x v="4"/>
    <x v="4"/>
    <x v="4"/>
    <x v="0"/>
  </r>
  <r>
    <x v="0"/>
    <x v="2"/>
    <x v="2"/>
    <x v="3"/>
    <n v="2696"/>
    <n v="10"/>
    <n v="7"/>
    <n v="18872"/>
    <n v="2453.36"/>
    <n v="16418.64"/>
    <n v="13480"/>
    <n v="2938.6399999999994"/>
    <x v="5"/>
    <x v="5"/>
    <x v="5"/>
    <x v="0"/>
  </r>
  <r>
    <x v="1"/>
    <x v="0"/>
    <x v="2"/>
    <x v="3"/>
    <n v="1565"/>
    <n v="10"/>
    <n v="15"/>
    <n v="23475"/>
    <n v="3051.75"/>
    <n v="20423.25"/>
    <n v="15650"/>
    <n v="4773.25"/>
    <x v="10"/>
    <x v="7"/>
    <x v="7"/>
    <x v="0"/>
  </r>
  <r>
    <x v="0"/>
    <x v="0"/>
    <x v="2"/>
    <x v="3"/>
    <n v="1249"/>
    <n v="10"/>
    <n v="20"/>
    <n v="24980"/>
    <n v="3247.4"/>
    <n v="21732.6"/>
    <n v="12490"/>
    <n v="9242.5999999999985"/>
    <x v="10"/>
    <x v="7"/>
    <x v="7"/>
    <x v="0"/>
  </r>
  <r>
    <x v="0"/>
    <x v="1"/>
    <x v="2"/>
    <x v="3"/>
    <n v="357"/>
    <n v="10"/>
    <n v="350"/>
    <n v="124950"/>
    <n v="16243.5"/>
    <n v="108706.5"/>
    <n v="92820"/>
    <n v="15886.5"/>
    <x v="15"/>
    <x v="9"/>
    <x v="9"/>
    <x v="0"/>
  </r>
  <r>
    <x v="2"/>
    <x v="1"/>
    <x v="2"/>
    <x v="3"/>
    <n v="1013"/>
    <n v="10"/>
    <n v="12"/>
    <n v="12156"/>
    <n v="1580.28"/>
    <n v="10575.72"/>
    <n v="3039"/>
    <n v="7536.7199999999993"/>
    <x v="2"/>
    <x v="2"/>
    <x v="2"/>
    <x v="0"/>
  </r>
  <r>
    <x v="1"/>
    <x v="2"/>
    <x v="3"/>
    <x v="3"/>
    <n v="3997.5"/>
    <n v="120"/>
    <n v="15"/>
    <n v="59962.5"/>
    <n v="7795.125"/>
    <n v="52167.375"/>
    <n v="39975"/>
    <n v="12192.375"/>
    <x v="0"/>
    <x v="0"/>
    <x v="0"/>
    <x v="0"/>
  </r>
  <r>
    <x v="0"/>
    <x v="0"/>
    <x v="3"/>
    <x v="3"/>
    <n v="2632"/>
    <n v="120"/>
    <n v="350"/>
    <n v="921200"/>
    <n v="119756"/>
    <n v="801444"/>
    <n v="684320"/>
    <n v="117124"/>
    <x v="1"/>
    <x v="1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x v="1"/>
    <x v="1"/>
    <x v="0"/>
  </r>
  <r>
    <x v="2"/>
    <x v="3"/>
    <x v="3"/>
    <x v="3"/>
    <n v="604"/>
    <n v="120"/>
    <n v="12"/>
    <n v="7248"/>
    <n v="942.24"/>
    <n v="6305.76"/>
    <n v="1812"/>
    <n v="4493.76"/>
    <x v="1"/>
    <x v="1"/>
    <x v="1"/>
    <x v="0"/>
  </r>
  <r>
    <x v="1"/>
    <x v="1"/>
    <x v="3"/>
    <x v="3"/>
    <n v="660"/>
    <n v="120"/>
    <n v="15"/>
    <n v="9900"/>
    <n v="1287"/>
    <n v="8613"/>
    <n v="6600"/>
    <n v="2013"/>
    <x v="9"/>
    <x v="6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x v="7"/>
    <x v="7"/>
    <x v="0"/>
  </r>
  <r>
    <x v="4"/>
    <x v="3"/>
    <x v="3"/>
    <x v="3"/>
    <n v="2605"/>
    <n v="120"/>
    <n v="300"/>
    <n v="781500"/>
    <n v="101595"/>
    <n v="679905"/>
    <n v="651250"/>
    <n v="28655"/>
    <x v="11"/>
    <x v="9"/>
    <x v="9"/>
    <x v="1"/>
  </r>
  <r>
    <x v="2"/>
    <x v="1"/>
    <x v="3"/>
    <x v="3"/>
    <n v="1013"/>
    <n v="120"/>
    <n v="12"/>
    <n v="12156"/>
    <n v="1580.28"/>
    <n v="10575.72"/>
    <n v="3039"/>
    <n v="7536.7199999999993"/>
    <x v="2"/>
    <x v="2"/>
    <x v="2"/>
    <x v="0"/>
  </r>
  <r>
    <x v="3"/>
    <x v="0"/>
    <x v="4"/>
    <x v="3"/>
    <n v="1583"/>
    <n v="250"/>
    <n v="125"/>
    <n v="197875"/>
    <n v="25723.75"/>
    <n v="172151.25"/>
    <n v="189960"/>
    <n v="-17808.75"/>
    <x v="1"/>
    <x v="1"/>
    <x v="1"/>
    <x v="0"/>
  </r>
  <r>
    <x v="1"/>
    <x v="0"/>
    <x v="4"/>
    <x v="3"/>
    <n v="1565"/>
    <n v="250"/>
    <n v="15"/>
    <n v="23475"/>
    <n v="3051.75"/>
    <n v="20423.25"/>
    <n v="15650"/>
    <n v="4773.25"/>
    <x v="10"/>
    <x v="7"/>
    <x v="7"/>
    <x v="0"/>
  </r>
  <r>
    <x v="3"/>
    <x v="0"/>
    <x v="5"/>
    <x v="3"/>
    <n v="1659"/>
    <n v="260"/>
    <n v="125"/>
    <n v="207375"/>
    <n v="26958.75"/>
    <n v="180416.25"/>
    <n v="199080"/>
    <n v="-18663.75"/>
    <x v="0"/>
    <x v="0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x v="1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x v="7"/>
    <x v="7"/>
    <x v="0"/>
  </r>
  <r>
    <x v="2"/>
    <x v="1"/>
    <x v="5"/>
    <x v="3"/>
    <n v="1770"/>
    <n v="260"/>
    <n v="12"/>
    <n v="21240"/>
    <n v="2761.2"/>
    <n v="18478.8"/>
    <n v="5310"/>
    <n v="13168.8"/>
    <x v="12"/>
    <x v="2"/>
    <x v="2"/>
    <x v="1"/>
  </r>
  <r>
    <x v="0"/>
    <x v="3"/>
    <x v="0"/>
    <x v="3"/>
    <n v="2579"/>
    <n v="3"/>
    <n v="20"/>
    <n v="51580"/>
    <n v="7221.2"/>
    <n v="44358.8"/>
    <n v="25790"/>
    <n v="18568.800000000003"/>
    <x v="13"/>
    <x v="10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x v="11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x v="7"/>
    <x v="7"/>
    <x v="1"/>
  </r>
  <r>
    <x v="0"/>
    <x v="1"/>
    <x v="0"/>
    <x v="3"/>
    <n v="280"/>
    <n v="3"/>
    <n v="7"/>
    <n v="1960"/>
    <n v="274.39999999999998"/>
    <n v="1685.6"/>
    <n v="1400"/>
    <n v="285.59999999999991"/>
    <x v="2"/>
    <x v="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x v="8"/>
    <x v="8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x v="7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x v="8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x v="3"/>
    <x v="3"/>
    <x v="0"/>
  </r>
  <r>
    <x v="1"/>
    <x v="4"/>
    <x v="2"/>
    <x v="3"/>
    <n v="1767"/>
    <n v="10"/>
    <n v="15"/>
    <n v="26505"/>
    <n v="3710.7"/>
    <n v="22794.3"/>
    <n v="17670"/>
    <n v="5124.2999999999993"/>
    <x v="6"/>
    <x v="6"/>
    <x v="6"/>
    <x v="0"/>
  </r>
  <r>
    <x v="2"/>
    <x v="2"/>
    <x v="2"/>
    <x v="3"/>
    <n v="1393"/>
    <n v="10"/>
    <n v="12"/>
    <n v="16716"/>
    <n v="2340.2399999999998"/>
    <n v="14375.76"/>
    <n v="4179"/>
    <n v="10196.76"/>
    <x v="10"/>
    <x v="7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x v="2"/>
    <x v="2"/>
    <x v="0"/>
  </r>
  <r>
    <x v="2"/>
    <x v="2"/>
    <x v="5"/>
    <x v="3"/>
    <n v="1393"/>
    <n v="260"/>
    <n v="12"/>
    <n v="16716"/>
    <n v="2340.2399999999998"/>
    <n v="14375.76"/>
    <n v="4179"/>
    <n v="10196.76"/>
    <x v="10"/>
    <x v="7"/>
    <x v="7"/>
    <x v="0"/>
  </r>
  <r>
    <x v="2"/>
    <x v="4"/>
    <x v="5"/>
    <x v="3"/>
    <n v="2015"/>
    <n v="260"/>
    <n v="12"/>
    <n v="24180"/>
    <n v="3385.2"/>
    <n v="20794.8"/>
    <n v="6045"/>
    <n v="14749.8"/>
    <x v="12"/>
    <x v="2"/>
    <x v="2"/>
    <x v="1"/>
  </r>
  <r>
    <x v="4"/>
    <x v="3"/>
    <x v="0"/>
    <x v="3"/>
    <n v="801"/>
    <n v="3"/>
    <n v="300"/>
    <n v="240300"/>
    <n v="33642"/>
    <n v="206658"/>
    <n v="200250"/>
    <n v="6408"/>
    <x v="4"/>
    <x v="4"/>
    <x v="4"/>
    <x v="0"/>
  </r>
  <r>
    <x v="3"/>
    <x v="2"/>
    <x v="0"/>
    <x v="3"/>
    <n v="1023"/>
    <n v="3"/>
    <n v="125"/>
    <n v="127875"/>
    <n v="17902.5"/>
    <n v="109972.5"/>
    <n v="122760"/>
    <n v="-12787.5"/>
    <x v="9"/>
    <x v="6"/>
    <x v="6"/>
    <x v="1"/>
  </r>
  <r>
    <x v="4"/>
    <x v="0"/>
    <x v="0"/>
    <x v="3"/>
    <n v="1496"/>
    <n v="3"/>
    <n v="300"/>
    <n v="448800"/>
    <n v="62832"/>
    <n v="385968"/>
    <n v="374000"/>
    <n v="11968"/>
    <x v="10"/>
    <x v="7"/>
    <x v="7"/>
    <x v="0"/>
  </r>
  <r>
    <x v="4"/>
    <x v="4"/>
    <x v="0"/>
    <x v="3"/>
    <n v="1010"/>
    <n v="3"/>
    <n v="300"/>
    <n v="303000"/>
    <n v="42420"/>
    <n v="260580"/>
    <n v="252500"/>
    <n v="8080"/>
    <x v="10"/>
    <x v="7"/>
    <x v="7"/>
    <x v="0"/>
  </r>
  <r>
    <x v="1"/>
    <x v="1"/>
    <x v="0"/>
    <x v="3"/>
    <n v="1513"/>
    <n v="3"/>
    <n v="15"/>
    <n v="22695"/>
    <n v="3177.3"/>
    <n v="19517.7"/>
    <n v="15130"/>
    <n v="4387.7000000000007"/>
    <x v="15"/>
    <x v="9"/>
    <x v="9"/>
    <x v="0"/>
  </r>
  <r>
    <x v="1"/>
    <x v="0"/>
    <x v="0"/>
    <x v="3"/>
    <n v="2300"/>
    <n v="3"/>
    <n v="15"/>
    <n v="34500"/>
    <n v="4830"/>
    <n v="29670"/>
    <n v="23000"/>
    <n v="6670"/>
    <x v="2"/>
    <x v="2"/>
    <x v="2"/>
    <x v="0"/>
  </r>
  <r>
    <x v="3"/>
    <x v="3"/>
    <x v="0"/>
    <x v="3"/>
    <n v="2821"/>
    <n v="3"/>
    <n v="125"/>
    <n v="352625"/>
    <n v="49367.5"/>
    <n v="303257.5"/>
    <n v="338520"/>
    <n v="-35262.5"/>
    <x v="12"/>
    <x v="2"/>
    <x v="2"/>
    <x v="1"/>
  </r>
  <r>
    <x v="0"/>
    <x v="0"/>
    <x v="1"/>
    <x v="3"/>
    <n v="2227.5"/>
    <n v="5"/>
    <n v="350"/>
    <n v="779625"/>
    <n v="109147.5"/>
    <n v="670477.5"/>
    <n v="579150"/>
    <n v="91327.5"/>
    <x v="0"/>
    <x v="0"/>
    <x v="0"/>
    <x v="0"/>
  </r>
  <r>
    <x v="0"/>
    <x v="1"/>
    <x v="1"/>
    <x v="3"/>
    <n v="1199"/>
    <n v="5"/>
    <n v="350"/>
    <n v="419650"/>
    <n v="58751"/>
    <n v="360899"/>
    <n v="311740"/>
    <n v="49159"/>
    <x v="13"/>
    <x v="10"/>
    <x v="10"/>
    <x v="0"/>
  </r>
  <r>
    <x v="0"/>
    <x v="0"/>
    <x v="1"/>
    <x v="3"/>
    <n v="200"/>
    <n v="5"/>
    <n v="350"/>
    <n v="70000"/>
    <n v="9800"/>
    <n v="60200"/>
    <n v="52000"/>
    <n v="8200"/>
    <x v="14"/>
    <x v="11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x v="6"/>
    <x v="6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x v="7"/>
    <x v="7"/>
    <x v="1"/>
  </r>
  <r>
    <x v="1"/>
    <x v="0"/>
    <x v="1"/>
    <x v="3"/>
    <n v="2300"/>
    <n v="5"/>
    <n v="15"/>
    <n v="34500"/>
    <n v="4830"/>
    <n v="29670"/>
    <n v="23000"/>
    <n v="6670"/>
    <x v="2"/>
    <x v="2"/>
    <x v="2"/>
    <x v="0"/>
  </r>
  <r>
    <x v="0"/>
    <x v="3"/>
    <x v="2"/>
    <x v="3"/>
    <n v="260"/>
    <n v="10"/>
    <n v="20"/>
    <n v="5200"/>
    <n v="728"/>
    <n v="4472"/>
    <n v="2600"/>
    <n v="1872"/>
    <x v="8"/>
    <x v="8"/>
    <x v="8"/>
    <x v="0"/>
  </r>
  <r>
    <x v="1"/>
    <x v="0"/>
    <x v="2"/>
    <x v="3"/>
    <n v="2470"/>
    <n v="10"/>
    <n v="15"/>
    <n v="37050"/>
    <n v="5187"/>
    <n v="31863"/>
    <n v="24700"/>
    <n v="7163"/>
    <x v="9"/>
    <x v="6"/>
    <x v="6"/>
    <x v="1"/>
  </r>
  <r>
    <x v="1"/>
    <x v="0"/>
    <x v="2"/>
    <x v="3"/>
    <n v="1743"/>
    <n v="10"/>
    <n v="15"/>
    <n v="26145"/>
    <n v="3660.3"/>
    <n v="22484.7"/>
    <n v="17430"/>
    <n v="5054.7000000000007"/>
    <x v="7"/>
    <x v="7"/>
    <x v="7"/>
    <x v="1"/>
  </r>
  <r>
    <x v="2"/>
    <x v="4"/>
    <x v="2"/>
    <x v="3"/>
    <n v="2914"/>
    <n v="10"/>
    <n v="12"/>
    <n v="34968"/>
    <n v="4895.5200000000004"/>
    <n v="30072.48"/>
    <n v="8742"/>
    <n v="21330.48"/>
    <x v="10"/>
    <x v="7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x v="7"/>
    <x v="7"/>
    <x v="0"/>
  </r>
  <r>
    <x v="0"/>
    <x v="0"/>
    <x v="2"/>
    <x v="3"/>
    <n v="700"/>
    <n v="10"/>
    <n v="350"/>
    <n v="245000"/>
    <n v="34300"/>
    <n v="210700"/>
    <n v="182000"/>
    <n v="28700"/>
    <x v="15"/>
    <x v="9"/>
    <x v="9"/>
    <x v="0"/>
  </r>
  <r>
    <x v="2"/>
    <x v="0"/>
    <x v="2"/>
    <x v="3"/>
    <n v="2222"/>
    <n v="10"/>
    <n v="12"/>
    <n v="26664"/>
    <n v="3732.96"/>
    <n v="22931.040000000001"/>
    <n v="6666"/>
    <n v="16265.04"/>
    <x v="11"/>
    <x v="9"/>
    <x v="9"/>
    <x v="1"/>
  </r>
  <r>
    <x v="0"/>
    <x v="4"/>
    <x v="2"/>
    <x v="3"/>
    <n v="1177"/>
    <n v="10"/>
    <n v="350"/>
    <n v="411950"/>
    <n v="57673"/>
    <n v="354277"/>
    <n v="306020"/>
    <n v="48257"/>
    <x v="15"/>
    <x v="9"/>
    <x v="9"/>
    <x v="0"/>
  </r>
  <r>
    <x v="0"/>
    <x v="2"/>
    <x v="2"/>
    <x v="3"/>
    <n v="1922"/>
    <n v="10"/>
    <n v="350"/>
    <n v="672700"/>
    <n v="94178"/>
    <n v="578522"/>
    <n v="499720"/>
    <n v="78802"/>
    <x v="11"/>
    <x v="9"/>
    <x v="9"/>
    <x v="1"/>
  </r>
  <r>
    <x v="3"/>
    <x v="3"/>
    <x v="3"/>
    <x v="3"/>
    <n v="1575"/>
    <n v="120"/>
    <n v="125"/>
    <n v="196875"/>
    <n v="27562.5"/>
    <n v="169312.5"/>
    <n v="189000"/>
    <n v="-19687.5"/>
    <x v="8"/>
    <x v="8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x v="10"/>
    <x v="10"/>
    <x v="0"/>
  </r>
  <r>
    <x v="4"/>
    <x v="4"/>
    <x v="3"/>
    <x v="3"/>
    <n v="2460"/>
    <n v="120"/>
    <n v="300"/>
    <n v="738000"/>
    <n v="103320"/>
    <n v="634680"/>
    <n v="615000"/>
    <n v="19680"/>
    <x v="4"/>
    <x v="4"/>
    <x v="4"/>
    <x v="0"/>
  </r>
  <r>
    <x v="4"/>
    <x v="0"/>
    <x v="3"/>
    <x v="3"/>
    <n v="269"/>
    <n v="120"/>
    <n v="300"/>
    <n v="80700"/>
    <n v="11298"/>
    <n v="69402"/>
    <n v="67250"/>
    <n v="2152"/>
    <x v="7"/>
    <x v="7"/>
    <x v="7"/>
    <x v="1"/>
  </r>
  <r>
    <x v="4"/>
    <x v="1"/>
    <x v="3"/>
    <x v="3"/>
    <n v="2536"/>
    <n v="120"/>
    <n v="300"/>
    <n v="760800"/>
    <n v="106512"/>
    <n v="654288"/>
    <n v="634000"/>
    <n v="20288"/>
    <x v="11"/>
    <x v="9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x v="3"/>
    <x v="3"/>
    <x v="0"/>
  </r>
  <r>
    <x v="4"/>
    <x v="4"/>
    <x v="4"/>
    <x v="3"/>
    <n v="2541"/>
    <n v="250"/>
    <n v="300"/>
    <n v="762300"/>
    <n v="106722"/>
    <n v="655578"/>
    <n v="635250"/>
    <n v="20328"/>
    <x v="5"/>
    <x v="5"/>
    <x v="5"/>
    <x v="0"/>
  </r>
  <r>
    <x v="4"/>
    <x v="0"/>
    <x v="4"/>
    <x v="3"/>
    <n v="269"/>
    <n v="250"/>
    <n v="300"/>
    <n v="80700"/>
    <n v="11298"/>
    <n v="69402"/>
    <n v="67250"/>
    <n v="2152"/>
    <x v="7"/>
    <x v="7"/>
    <x v="7"/>
    <x v="1"/>
  </r>
  <r>
    <x v="4"/>
    <x v="0"/>
    <x v="4"/>
    <x v="3"/>
    <n v="1496"/>
    <n v="250"/>
    <n v="300"/>
    <n v="448800"/>
    <n v="62832"/>
    <n v="385968"/>
    <n v="374000"/>
    <n v="11968"/>
    <x v="10"/>
    <x v="7"/>
    <x v="7"/>
    <x v="0"/>
  </r>
  <r>
    <x v="4"/>
    <x v="4"/>
    <x v="4"/>
    <x v="3"/>
    <n v="1010"/>
    <n v="250"/>
    <n v="300"/>
    <n v="303000"/>
    <n v="42420"/>
    <n v="260580"/>
    <n v="252500"/>
    <n v="8080"/>
    <x v="10"/>
    <x v="7"/>
    <x v="7"/>
    <x v="0"/>
  </r>
  <r>
    <x v="0"/>
    <x v="2"/>
    <x v="4"/>
    <x v="3"/>
    <n v="1281"/>
    <n v="250"/>
    <n v="350"/>
    <n v="448350"/>
    <n v="62769"/>
    <n v="385581"/>
    <n v="333060"/>
    <n v="52521"/>
    <x v="12"/>
    <x v="2"/>
    <x v="2"/>
    <x v="1"/>
  </r>
  <r>
    <x v="4"/>
    <x v="0"/>
    <x v="5"/>
    <x v="3"/>
    <n v="888"/>
    <n v="260"/>
    <n v="300"/>
    <n v="266400"/>
    <n v="37296"/>
    <n v="229104"/>
    <n v="222000"/>
    <n v="7104"/>
    <x v="3"/>
    <x v="3"/>
    <x v="3"/>
    <x v="0"/>
  </r>
  <r>
    <x v="3"/>
    <x v="4"/>
    <x v="5"/>
    <x v="3"/>
    <n v="2844"/>
    <n v="260"/>
    <n v="125"/>
    <n v="355500"/>
    <n v="49770"/>
    <n v="305730"/>
    <n v="341280"/>
    <n v="-35550"/>
    <x v="14"/>
    <x v="11"/>
    <x v="11"/>
    <x v="0"/>
  </r>
  <r>
    <x v="2"/>
    <x v="2"/>
    <x v="5"/>
    <x v="3"/>
    <n v="2475"/>
    <n v="260"/>
    <n v="12"/>
    <n v="29700"/>
    <n v="4158"/>
    <n v="25542"/>
    <n v="7425"/>
    <n v="18117"/>
    <x v="5"/>
    <x v="5"/>
    <x v="5"/>
    <x v="0"/>
  </r>
  <r>
    <x v="1"/>
    <x v="0"/>
    <x v="5"/>
    <x v="3"/>
    <n v="1743"/>
    <n v="260"/>
    <n v="15"/>
    <n v="26145"/>
    <n v="3660.3"/>
    <n v="22484.7"/>
    <n v="17430"/>
    <n v="5054.7000000000007"/>
    <x v="7"/>
    <x v="7"/>
    <x v="7"/>
    <x v="1"/>
  </r>
  <r>
    <x v="2"/>
    <x v="4"/>
    <x v="5"/>
    <x v="3"/>
    <n v="2914"/>
    <n v="260"/>
    <n v="12"/>
    <n v="34968"/>
    <n v="4895.5200000000004"/>
    <n v="30072.48"/>
    <n v="8742"/>
    <n v="21330.48"/>
    <x v="10"/>
    <x v="7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x v="7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x v="7"/>
    <x v="7"/>
    <x v="1"/>
  </r>
  <r>
    <x v="1"/>
    <x v="3"/>
    <x v="5"/>
    <x v="3"/>
    <n v="1870"/>
    <n v="260"/>
    <n v="15"/>
    <n v="28050"/>
    <n v="3927"/>
    <n v="24123"/>
    <n v="18700"/>
    <n v="5423"/>
    <x v="11"/>
    <x v="9"/>
    <x v="9"/>
    <x v="1"/>
  </r>
  <r>
    <x v="3"/>
    <x v="2"/>
    <x v="0"/>
    <x v="3"/>
    <n v="1174"/>
    <n v="3"/>
    <n v="125"/>
    <n v="146750"/>
    <n v="22012.5"/>
    <n v="124737.5"/>
    <n v="140880"/>
    <n v="-16142.5"/>
    <x v="5"/>
    <x v="5"/>
    <x v="5"/>
    <x v="0"/>
  </r>
  <r>
    <x v="3"/>
    <x v="1"/>
    <x v="0"/>
    <x v="3"/>
    <n v="2767"/>
    <n v="3"/>
    <n v="125"/>
    <n v="345875"/>
    <n v="51881.25"/>
    <n v="293993.75"/>
    <n v="332040"/>
    <n v="-38046.25"/>
    <x v="5"/>
    <x v="5"/>
    <x v="5"/>
    <x v="0"/>
  </r>
  <r>
    <x v="3"/>
    <x v="1"/>
    <x v="0"/>
    <x v="3"/>
    <n v="1085"/>
    <n v="3"/>
    <n v="125"/>
    <n v="135625"/>
    <n v="20343.75"/>
    <n v="115281.25"/>
    <n v="130200"/>
    <n v="-14918.75"/>
    <x v="10"/>
    <x v="7"/>
    <x v="7"/>
    <x v="0"/>
  </r>
  <r>
    <x v="4"/>
    <x v="3"/>
    <x v="1"/>
    <x v="3"/>
    <n v="546"/>
    <n v="5"/>
    <n v="300"/>
    <n v="163800"/>
    <n v="24570"/>
    <n v="139230"/>
    <n v="136500"/>
    <n v="2730"/>
    <x v="10"/>
    <x v="7"/>
    <x v="7"/>
    <x v="0"/>
  </r>
  <r>
    <x v="0"/>
    <x v="1"/>
    <x v="2"/>
    <x v="3"/>
    <n v="1158"/>
    <n v="10"/>
    <n v="20"/>
    <n v="23160"/>
    <n v="3474"/>
    <n v="19686"/>
    <n v="11580"/>
    <n v="8106"/>
    <x v="3"/>
    <x v="3"/>
    <x v="3"/>
    <x v="0"/>
  </r>
  <r>
    <x v="1"/>
    <x v="0"/>
    <x v="2"/>
    <x v="3"/>
    <n v="1614"/>
    <n v="10"/>
    <n v="15"/>
    <n v="24210"/>
    <n v="3631.5"/>
    <n v="20578.5"/>
    <n v="16140"/>
    <n v="4438.5"/>
    <x v="13"/>
    <x v="10"/>
    <x v="10"/>
    <x v="0"/>
  </r>
  <r>
    <x v="0"/>
    <x v="3"/>
    <x v="2"/>
    <x v="3"/>
    <n v="2535"/>
    <n v="10"/>
    <n v="7"/>
    <n v="17745"/>
    <n v="2661.75"/>
    <n v="15083.25"/>
    <n v="12675"/>
    <n v="2408.25"/>
    <x v="13"/>
    <x v="10"/>
    <x v="10"/>
    <x v="0"/>
  </r>
  <r>
    <x v="0"/>
    <x v="3"/>
    <x v="2"/>
    <x v="3"/>
    <n v="2851"/>
    <n v="10"/>
    <n v="350"/>
    <n v="997850"/>
    <n v="149677.5"/>
    <n v="848172.5"/>
    <n v="741260"/>
    <n v="106912.5"/>
    <x v="14"/>
    <x v="11"/>
    <x v="11"/>
    <x v="0"/>
  </r>
  <r>
    <x v="1"/>
    <x v="0"/>
    <x v="2"/>
    <x v="3"/>
    <n v="2559"/>
    <n v="10"/>
    <n v="15"/>
    <n v="38385"/>
    <n v="5757.75"/>
    <n v="32627.25"/>
    <n v="25590"/>
    <n v="7037.25"/>
    <x v="5"/>
    <x v="5"/>
    <x v="5"/>
    <x v="0"/>
  </r>
  <r>
    <x v="0"/>
    <x v="4"/>
    <x v="2"/>
    <x v="3"/>
    <n v="267"/>
    <n v="10"/>
    <n v="20"/>
    <n v="5340"/>
    <n v="801"/>
    <n v="4539"/>
    <n v="2670"/>
    <n v="1869"/>
    <x v="7"/>
    <x v="7"/>
    <x v="7"/>
    <x v="1"/>
  </r>
  <r>
    <x v="3"/>
    <x v="1"/>
    <x v="2"/>
    <x v="3"/>
    <n v="1085"/>
    <n v="10"/>
    <n v="125"/>
    <n v="135625"/>
    <n v="20343.75"/>
    <n v="115281.25"/>
    <n v="130200"/>
    <n v="-14918.75"/>
    <x v="10"/>
    <x v="7"/>
    <x v="7"/>
    <x v="0"/>
  </r>
  <r>
    <x v="1"/>
    <x v="1"/>
    <x v="2"/>
    <x v="3"/>
    <n v="1175"/>
    <n v="10"/>
    <n v="15"/>
    <n v="17625"/>
    <n v="2643.75"/>
    <n v="14981.25"/>
    <n v="11750"/>
    <n v="3231.25"/>
    <x v="10"/>
    <x v="7"/>
    <x v="7"/>
    <x v="0"/>
  </r>
  <r>
    <x v="0"/>
    <x v="4"/>
    <x v="2"/>
    <x v="3"/>
    <n v="2007"/>
    <n v="10"/>
    <n v="350"/>
    <n v="702450"/>
    <n v="105367.5"/>
    <n v="597082.5"/>
    <n v="521820"/>
    <n v="75262.5"/>
    <x v="11"/>
    <x v="9"/>
    <x v="9"/>
    <x v="1"/>
  </r>
  <r>
    <x v="0"/>
    <x v="3"/>
    <x v="2"/>
    <x v="3"/>
    <n v="2151"/>
    <n v="10"/>
    <n v="350"/>
    <n v="752850"/>
    <n v="112927.5"/>
    <n v="639922.5"/>
    <n v="559260"/>
    <n v="80662.5"/>
    <x v="11"/>
    <x v="9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x v="2"/>
    <x v="2"/>
    <x v="0"/>
  </r>
  <r>
    <x v="0"/>
    <x v="2"/>
    <x v="2"/>
    <x v="3"/>
    <n v="293"/>
    <n v="10"/>
    <n v="20"/>
    <n v="5860"/>
    <n v="879"/>
    <n v="4981"/>
    <n v="2930"/>
    <n v="2051"/>
    <x v="2"/>
    <x v="2"/>
    <x v="2"/>
    <x v="0"/>
  </r>
  <r>
    <x v="2"/>
    <x v="3"/>
    <x v="3"/>
    <x v="3"/>
    <n v="500"/>
    <n v="120"/>
    <n v="12"/>
    <n v="6000"/>
    <n v="900"/>
    <n v="5100"/>
    <n v="1500"/>
    <n v="3600"/>
    <x v="3"/>
    <x v="3"/>
    <x v="3"/>
    <x v="0"/>
  </r>
  <r>
    <x v="1"/>
    <x v="2"/>
    <x v="3"/>
    <x v="3"/>
    <n v="2826"/>
    <n v="120"/>
    <n v="15"/>
    <n v="42390"/>
    <n v="6358.5"/>
    <n v="36031.5"/>
    <n v="28260"/>
    <n v="7771.5"/>
    <x v="14"/>
    <x v="11"/>
    <x v="11"/>
    <x v="0"/>
  </r>
  <r>
    <x v="3"/>
    <x v="2"/>
    <x v="3"/>
    <x v="3"/>
    <n v="663"/>
    <n v="120"/>
    <n v="125"/>
    <n v="82875"/>
    <n v="12431.25"/>
    <n v="70443.75"/>
    <n v="79560"/>
    <n v="-9116.25"/>
    <x v="6"/>
    <x v="6"/>
    <x v="6"/>
    <x v="0"/>
  </r>
  <r>
    <x v="4"/>
    <x v="4"/>
    <x v="3"/>
    <x v="3"/>
    <n v="2574"/>
    <n v="120"/>
    <n v="300"/>
    <n v="772200"/>
    <n v="115830"/>
    <n v="656370"/>
    <n v="643500"/>
    <n v="12870"/>
    <x v="11"/>
    <x v="9"/>
    <x v="9"/>
    <x v="1"/>
  </r>
  <r>
    <x v="3"/>
    <x v="4"/>
    <x v="3"/>
    <x v="3"/>
    <n v="2438"/>
    <n v="120"/>
    <n v="125"/>
    <n v="304750"/>
    <n v="45712.5"/>
    <n v="259037.5"/>
    <n v="292560"/>
    <n v="-33522.5"/>
    <x v="12"/>
    <x v="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x v="2"/>
    <x v="2"/>
    <x v="0"/>
  </r>
  <r>
    <x v="0"/>
    <x v="0"/>
    <x v="4"/>
    <x v="3"/>
    <n v="865.5"/>
    <n v="250"/>
    <n v="20"/>
    <n v="17310"/>
    <n v="2596.5"/>
    <n v="14713.5"/>
    <n v="8655"/>
    <n v="6058.5"/>
    <x v="4"/>
    <x v="4"/>
    <x v="4"/>
    <x v="0"/>
  </r>
  <r>
    <x v="1"/>
    <x v="1"/>
    <x v="4"/>
    <x v="3"/>
    <n v="492"/>
    <n v="250"/>
    <n v="15"/>
    <n v="7380"/>
    <n v="1107"/>
    <n v="6273"/>
    <n v="4920"/>
    <n v="1353"/>
    <x v="4"/>
    <x v="4"/>
    <x v="4"/>
    <x v="0"/>
  </r>
  <r>
    <x v="0"/>
    <x v="4"/>
    <x v="4"/>
    <x v="3"/>
    <n v="267"/>
    <n v="250"/>
    <n v="20"/>
    <n v="5340"/>
    <n v="801"/>
    <n v="4539"/>
    <n v="2670"/>
    <n v="1869"/>
    <x v="7"/>
    <x v="7"/>
    <x v="7"/>
    <x v="1"/>
  </r>
  <r>
    <x v="1"/>
    <x v="1"/>
    <x v="4"/>
    <x v="3"/>
    <n v="1175"/>
    <n v="250"/>
    <n v="15"/>
    <n v="17625"/>
    <n v="2643.75"/>
    <n v="14981.25"/>
    <n v="11750"/>
    <n v="3231.25"/>
    <x v="10"/>
    <x v="7"/>
    <x v="7"/>
    <x v="0"/>
  </r>
  <r>
    <x v="3"/>
    <x v="0"/>
    <x v="4"/>
    <x v="3"/>
    <n v="2954"/>
    <n v="250"/>
    <n v="125"/>
    <n v="369250"/>
    <n v="55387.5"/>
    <n v="313862.5"/>
    <n v="354480"/>
    <n v="-40617.5"/>
    <x v="11"/>
    <x v="9"/>
    <x v="9"/>
    <x v="1"/>
  </r>
  <r>
    <x v="3"/>
    <x v="1"/>
    <x v="4"/>
    <x v="3"/>
    <n v="552"/>
    <n v="250"/>
    <n v="125"/>
    <n v="69000"/>
    <n v="10350"/>
    <n v="58650"/>
    <n v="66240"/>
    <n v="-7590"/>
    <x v="15"/>
    <x v="9"/>
    <x v="9"/>
    <x v="0"/>
  </r>
  <r>
    <x v="0"/>
    <x v="2"/>
    <x v="4"/>
    <x v="3"/>
    <n v="293"/>
    <n v="250"/>
    <n v="20"/>
    <n v="5860"/>
    <n v="879"/>
    <n v="4981"/>
    <n v="2930"/>
    <n v="2051"/>
    <x v="2"/>
    <x v="2"/>
    <x v="2"/>
    <x v="0"/>
  </r>
  <r>
    <x v="4"/>
    <x v="2"/>
    <x v="5"/>
    <x v="3"/>
    <n v="2475"/>
    <n v="260"/>
    <n v="300"/>
    <n v="742500"/>
    <n v="111375"/>
    <n v="631125"/>
    <n v="618750"/>
    <n v="12375"/>
    <x v="3"/>
    <x v="3"/>
    <x v="3"/>
    <x v="0"/>
  </r>
  <r>
    <x v="4"/>
    <x v="3"/>
    <x v="5"/>
    <x v="3"/>
    <n v="546"/>
    <n v="260"/>
    <n v="300"/>
    <n v="163800"/>
    <n v="24570"/>
    <n v="139230"/>
    <n v="136500"/>
    <n v="2730"/>
    <x v="10"/>
    <x v="7"/>
    <x v="7"/>
    <x v="0"/>
  </r>
  <r>
    <x v="0"/>
    <x v="3"/>
    <x v="1"/>
    <x v="3"/>
    <n v="1368"/>
    <n v="5"/>
    <n v="7"/>
    <n v="9576"/>
    <n v="1436.4"/>
    <n v="8139.6"/>
    <n v="6840"/>
    <n v="1299.6000000000004"/>
    <x v="8"/>
    <x v="8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x v="10"/>
    <x v="10"/>
    <x v="0"/>
  </r>
  <r>
    <x v="2"/>
    <x v="4"/>
    <x v="4"/>
    <x v="3"/>
    <n v="1806"/>
    <n v="250"/>
    <n v="12"/>
    <n v="21672"/>
    <n v="3250.8"/>
    <n v="18421.2"/>
    <n v="5418"/>
    <n v="13003.2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 chartFormat="2">
  <location ref="G41:J61" firstHeaderRow="1" firstDataRow="2" firstDataCol="2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axis="axisRow" compact="0" outline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15"/>
    <field x="14"/>
  </rowFields>
  <rowItems count="19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 numFmtId="1"/>
    <dataField name="%Difference from Previous Year" fld="4" showDataAs="percentDiff" baseField="15" baseItem="1048828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5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5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5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5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5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5" count="1" selected="0">
            <x v="0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5" count="1" selected="0">
            <x v="0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5" count="1" selected="0">
            <x v="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5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5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5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14" count="1" selected="0">
            <x v="3"/>
          </reference>
          <reference field="15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14" count="1" selected="0">
            <x v="4"/>
          </reference>
          <reference field="15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14" count="1" selected="0">
            <x v="5"/>
          </reference>
          <reference field="15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14" count="1" selected="0">
            <x v="6"/>
          </reference>
          <reference field="15" count="1" selected="0">
            <x v="1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14" count="1" selected="0">
            <x v="7"/>
          </reference>
          <reference field="15" count="1" selected="0">
            <x v="1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14" count="1" selected="0">
            <x v="8"/>
          </reference>
          <reference field="15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14" count="1" selected="0">
            <x v="9"/>
          </reference>
          <reference field="15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14" count="1" selected="0">
            <x v="10"/>
          </reference>
          <reference field="15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14" count="1" selected="0">
            <x v="11"/>
          </reference>
          <reference field="15" count="1" selected="0">
            <x v="1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3">
  <location ref="E5:G12" firstHeaderRow="1" firstDataRow="2" firstDataCol="1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Profit" fld="11" baseField="0" baseItem="0" numFmtId="44"/>
  </dataFields>
  <formats count="3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0:E222" firstHeaderRow="1" firstDataRow="2" firstDataCol="3"/>
  <pivotFields count="16">
    <pivotField axis="axisRow" compact="0" outline="0" showAll="0" sortType="ascending">
      <items count="6">
        <item x="2"/>
        <item x="3"/>
        <item x="0"/>
        <item x="1"/>
        <item x="4"/>
        <item t="default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3">
    <field x="0"/>
    <field x="1"/>
    <field x="2"/>
  </rowFields>
  <rowItems count="181">
    <i>
      <x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t="default">
      <x v="1"/>
    </i>
    <i>
      <x v="2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t="default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t="default">
      <x v="3"/>
    </i>
    <i>
      <x v="4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Profit" fld="11" baseField="0" baseItem="0" numFmtId="44"/>
  </dataFields>
  <formats count="3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19:C27" firstHeaderRow="1" firstDataRow="2" firstDataCol="1" rowPageCount="1" colPageCount="1"/>
  <pivotFields count="16">
    <pivotField axis="axisPage"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Units Sold" fld="4" baseField="0" baseItem="0"/>
    <dataField name="Sum of Profit" fld="11" baseField="0" baseItem="0" numFmtId="44"/>
  </dataFields>
  <formats count="5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2">
          <reference field="4294967294" count="1" selected="0">
            <x v="0"/>
          </reference>
          <reference field="2" count="0" selected="0"/>
        </references>
      </pivotArea>
    </format>
  </formats>
  <conditionalFormats count="3">
    <conditionalFormat priority="2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N7:O14" firstHeaderRow="1" firstDataRow="1" firstDataCol="1" rowPageCount="1" colPageCount="1"/>
  <pivotFields count="16">
    <pivotField axis="axisPage"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-1"/>
  </pageFields>
  <dataFields count="1">
    <dataField name="Sum of Profit" fld="11" baseField="0" baseItem="0" numFmtId="44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>
  <location ref="E17:H21" firstHeaderRow="1" firstDataRow="2" firstDataCol="1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 Sales" fld="9" baseField="0" baseItem="0" numFmtId="44"/>
    <dataField name="Sum of Profit" fld="11" baseField="0" baseItem="0" numFmtId="4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E26:G33" firstHeaderRow="1" firstDataRow="2" firstDataCol="1"/>
  <pivotFields count="16">
    <pivotField axis="axisRow"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0" baseItem="0" numFmtId="44"/>
    <dataField name="Average of Profit" fld="11" subtotal="average" baseField="0" baseItem="0" numFmtId="44"/>
  </dataFields>
  <formats count="3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5:C12" firstHeaderRow="1" firstDataRow="2" firstDataCol="1"/>
  <pivotFields count="16">
    <pivotField axis="axisRow"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Profit" fld="11" baseField="0" baseItem="0" numFmtId="44"/>
  </dataFields>
  <formats count="3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1">
  <location ref="N42:P48" firstHeaderRow="1" firstDataRow="2" firstDataCol="1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outline="0" showAll="0" defaultSubtotal="0">
      <items count="2">
        <item x="1"/>
        <item x="0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onditionalFormats count="2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>
  <location ref="S7:V23" firstHeaderRow="1" firstDataRow="2" firstDataCol="2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2">
    <field x="15"/>
    <field x="2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 numFmtId="44"/>
    <dataField name="%Difference from Previous Year" fld="11" showDataAs="percentDiff" baseField="15" baseItem="0" numFmtId="10"/>
  </dataFields>
  <formats count="3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 chartFormat="1">
  <location ref="G63:J83" firstHeaderRow="1" firstDataRow="2" firstDataCol="2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axis="axisRow" compact="0" outline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15"/>
    <field x="14"/>
  </rowFields>
  <rowItems count="19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%Difference from Previous Year" fld="11" showDataAs="percentDiff" baseField="15" baseItem="1048828" numFmtId="1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N20:P39" firstHeaderRow="1" firstDataRow="1" firstDataCol="2"/>
  <pivotFields count="16">
    <pivotField compact="0" outline="0" showAll="0" sortType="ascending">
      <items count="6">
        <item x="2"/>
        <item x="3"/>
        <item x="0"/>
        <item x="1"/>
        <item x="4"/>
        <item t="default"/>
      </items>
    </pivotField>
    <pivotField compact="0" outline="0" showAll="0"/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axis="axisRow" compact="0" outline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15"/>
    <field x="14"/>
  </rowFields>
  <rowItems count="19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inancials" displayName="financials" ref="A1:P701" totalsRowShown="0" headerRowDxfId="38" dataDxfId="37" headerRowCellStyle="Currency" dataCellStyle="Currency">
  <tableColumns count="16">
    <tableColumn id="1" name="Segment"/>
    <tableColumn id="2" name="Country"/>
    <tableColumn id="16" name="Product" dataDxfId="36" dataCellStyle="Currency"/>
    <tableColumn id="19" name="Discount Band" dataDxfId="35" dataCellStyle="Currency"/>
    <tableColumn id="6" name="Units Sold"/>
    <tableColumn id="7" name="Manufacturing Price" dataDxfId="34" dataCellStyle="Currency"/>
    <tableColumn id="8" name="Sale Price" dataDxfId="33" dataCellStyle="Currency"/>
    <tableColumn id="9" name="Gross Sales" dataDxfId="32" dataCellStyle="Currency"/>
    <tableColumn id="10" name="Discounts" dataDxfId="31" dataCellStyle="Currency"/>
    <tableColumn id="11" name="Sales" dataDxfId="30" dataCellStyle="Currency"/>
    <tableColumn id="12" name="COGS" dataDxfId="29" dataCellStyle="Currency"/>
    <tableColumn id="13" name="Profit" dataDxfId="28" dataCellStyle="Currency"/>
    <tableColumn id="4" name="Date" dataDxfId="27" dataCellStyle="Currency"/>
    <tableColumn id="17" name="Month Number" dataDxfId="26" dataCellStyle="Currency"/>
    <tableColumn id="18" name="Month Name" dataDxfId="25" dataCellStyle="Currency"/>
    <tableColumn id="20" name="Year" dataDxfId="24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01"/>
  <sheetViews>
    <sheetView tabSelected="1" zoomScaleNormal="100" workbookViewId="0"/>
  </sheetViews>
  <sheetFormatPr defaultRowHeight="15" x14ac:dyDescent="0.25"/>
  <cols>
    <col min="1" max="1" width="17" bestFit="1" customWidth="1"/>
    <col min="2" max="2" width="24.28515625" bestFit="1" customWidth="1"/>
    <col min="3" max="3" width="11.5703125" style="3" bestFit="1" customWidth="1"/>
    <col min="4" max="4" width="17.5703125" bestFit="1" customWidth="1"/>
    <col min="5" max="5" width="12.28515625" style="1" bestFit="1" customWidth="1"/>
    <col min="6" max="6" width="23" style="1" bestFit="1" customWidth="1"/>
    <col min="7" max="7" width="13.28515625" style="1" bestFit="1" customWidth="1"/>
    <col min="8" max="8" width="14.85546875" style="1" bestFit="1" customWidth="1"/>
    <col min="9" max="9" width="13.28515625" style="1" bestFit="1" customWidth="1"/>
    <col min="10" max="10" width="14.28515625" style="1" bestFit="1" customWidth="1"/>
    <col min="11" max="12" width="13.28515625" bestFit="1" customWidth="1"/>
    <col min="13" max="13" width="10.5703125" style="4" bestFit="1" customWidth="1"/>
    <col min="14" max="14" width="17.28515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105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48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1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1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1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1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1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topLeftCell="I37" workbookViewId="0">
      <selection activeCell="N42" sqref="N42:P48"/>
    </sheetView>
  </sheetViews>
  <sheetFormatPr defaultRowHeight="15" x14ac:dyDescent="0.25"/>
  <cols>
    <col min="1" max="1" width="21.42578125" bestFit="1" customWidth="1"/>
    <col min="2" max="2" width="16.7109375" customWidth="1"/>
    <col min="3" max="3" width="15.85546875" bestFit="1" customWidth="1"/>
    <col min="4" max="4" width="16.85546875" customWidth="1"/>
    <col min="5" max="5" width="18" customWidth="1"/>
    <col min="6" max="7" width="16.85546875" bestFit="1" customWidth="1"/>
    <col min="8" max="8" width="16.28515625" bestFit="1" customWidth="1"/>
    <col min="9" max="9" width="16.7109375" bestFit="1" customWidth="1"/>
    <col min="10" max="10" width="30" bestFit="1" customWidth="1"/>
    <col min="11" max="11" width="15.85546875" bestFit="1" customWidth="1"/>
    <col min="12" max="12" width="17" customWidth="1"/>
    <col min="13" max="13" width="15.85546875" bestFit="1" customWidth="1"/>
    <col min="14" max="14" width="16" bestFit="1" customWidth="1"/>
    <col min="15" max="15" width="15.85546875" bestFit="1" customWidth="1"/>
    <col min="16" max="16" width="21.42578125" customWidth="1"/>
    <col min="17" max="17" width="12.5703125" bestFit="1" customWidth="1"/>
    <col min="19" max="19" width="11.28515625" bestFit="1" customWidth="1"/>
    <col min="20" max="20" width="10.140625" customWidth="1"/>
    <col min="21" max="21" width="15.28515625" bestFit="1" customWidth="1"/>
    <col min="22" max="22" width="30" bestFit="1" customWidth="1"/>
    <col min="23" max="23" width="13.7109375" bestFit="1" customWidth="1"/>
  </cols>
  <sheetData>
    <row r="1" spans="1:22" x14ac:dyDescent="0.25">
      <c r="A1" s="40" t="s">
        <v>107</v>
      </c>
      <c r="B1" s="37">
        <f>SUM(financials[Units Sold])</f>
        <v>1125806</v>
      </c>
      <c r="D1" s="42" t="s">
        <v>109</v>
      </c>
      <c r="E1" s="35">
        <f>SUM(financials[Sales])</f>
        <v>118726350.25999992</v>
      </c>
      <c r="G1" s="44" t="s">
        <v>111</v>
      </c>
      <c r="H1" s="39">
        <f>SUM(financials[COGS])</f>
        <v>101832648</v>
      </c>
      <c r="J1" s="46" t="s">
        <v>113</v>
      </c>
      <c r="K1" s="32">
        <f>SUM(financials[Profit])</f>
        <v>16893702.260000009</v>
      </c>
    </row>
    <row r="2" spans="1:22" x14ac:dyDescent="0.25">
      <c r="A2" s="41" t="s">
        <v>108</v>
      </c>
      <c r="B2" s="34">
        <f>AVERAGE(financials[Units Sold])</f>
        <v>1608.2942857142857</v>
      </c>
      <c r="D2" s="43" t="s">
        <v>110</v>
      </c>
      <c r="E2" s="36">
        <f>AVERAGE(financials[Sales])</f>
        <v>169609.07179999989</v>
      </c>
      <c r="G2" s="45" t="s">
        <v>112</v>
      </c>
      <c r="H2" s="38">
        <f>AVERAGE(financials[COGS])</f>
        <v>145475.21142857143</v>
      </c>
      <c r="J2" s="47" t="s">
        <v>114</v>
      </c>
      <c r="K2" s="33">
        <f>AVERAGE(financials[Profit])</f>
        <v>24133.860371428585</v>
      </c>
    </row>
    <row r="4" spans="1:22" ht="30" customHeight="1" x14ac:dyDescent="0.25">
      <c r="A4" s="63" t="s">
        <v>85</v>
      </c>
      <c r="B4" s="64"/>
      <c r="C4" s="65"/>
      <c r="D4" s="17"/>
      <c r="E4" s="63" t="s">
        <v>62</v>
      </c>
      <c r="F4" s="64"/>
      <c r="G4" s="64"/>
      <c r="H4" s="65"/>
      <c r="J4" s="55" t="s">
        <v>67</v>
      </c>
      <c r="K4" s="56"/>
      <c r="L4" s="57"/>
      <c r="N4" s="52" t="s">
        <v>102</v>
      </c>
      <c r="O4" s="52"/>
      <c r="P4" s="29"/>
    </row>
    <row r="5" spans="1:22" ht="15" customHeight="1" x14ac:dyDescent="0.25">
      <c r="B5" s="10" t="s">
        <v>51</v>
      </c>
      <c r="F5" s="10" t="s">
        <v>51</v>
      </c>
      <c r="J5" s="23" t="s">
        <v>68</v>
      </c>
      <c r="K5" s="21">
        <v>41518</v>
      </c>
      <c r="L5" s="13">
        <f>COUNTIF(financials[Date],K5)</f>
        <v>35</v>
      </c>
      <c r="N5" s="10" t="s">
        <v>6</v>
      </c>
      <c r="O5" t="s">
        <v>54</v>
      </c>
    </row>
    <row r="6" spans="1:22" ht="15.75" x14ac:dyDescent="0.25">
      <c r="A6" s="10" t="s">
        <v>6</v>
      </c>
      <c r="B6" t="s">
        <v>50</v>
      </c>
      <c r="C6" t="s">
        <v>52</v>
      </c>
      <c r="E6" s="10" t="s">
        <v>35</v>
      </c>
      <c r="F6" t="s">
        <v>50</v>
      </c>
      <c r="G6" t="s">
        <v>52</v>
      </c>
      <c r="H6" s="31" t="s">
        <v>106</v>
      </c>
      <c r="J6" s="23" t="s">
        <v>70</v>
      </c>
      <c r="K6" s="21">
        <v>41548</v>
      </c>
      <c r="L6" s="13">
        <f>COUNTIF(financials[Date],K6)</f>
        <v>70</v>
      </c>
      <c r="S6" s="50" t="s">
        <v>117</v>
      </c>
      <c r="T6" s="50"/>
      <c r="U6" s="50"/>
      <c r="V6" s="50"/>
    </row>
    <row r="7" spans="1:22" x14ac:dyDescent="0.25">
      <c r="A7" t="s">
        <v>11</v>
      </c>
      <c r="B7" s="27">
        <v>1800593.6399999994</v>
      </c>
      <c r="C7" s="27">
        <v>1316803.1400000001</v>
      </c>
      <c r="E7" t="s">
        <v>16</v>
      </c>
      <c r="F7" s="27">
        <v>24887654.885000005</v>
      </c>
      <c r="G7" s="27">
        <v>3529228.8850000002</v>
      </c>
      <c r="H7" s="12">
        <f>(GETPIVOTDATA("Sum of Profit",$E$5,"Country","Canada")/GETPIVOTDATA("Sum of Profit",$E$5))*100</f>
        <v>20.890796053369062</v>
      </c>
      <c r="J7" s="23" t="s">
        <v>71</v>
      </c>
      <c r="K7" s="21">
        <v>41579</v>
      </c>
      <c r="L7" s="13">
        <f>COUNTIF(financials[Date],K7)</f>
        <v>35</v>
      </c>
      <c r="N7" s="10" t="s">
        <v>36</v>
      </c>
      <c r="O7" t="s">
        <v>52</v>
      </c>
      <c r="U7" s="10" t="s">
        <v>51</v>
      </c>
    </row>
    <row r="8" spans="1:22" x14ac:dyDescent="0.25">
      <c r="A8" t="s">
        <v>9</v>
      </c>
      <c r="B8" s="27">
        <v>19611694.375</v>
      </c>
      <c r="C8" s="27">
        <v>-614545.625</v>
      </c>
      <c r="E8" t="s">
        <v>18</v>
      </c>
      <c r="F8" s="27">
        <v>24354172.280000009</v>
      </c>
      <c r="G8" s="27">
        <v>3781020.7800000007</v>
      </c>
      <c r="H8" s="12">
        <f>(GETPIVOTDATA("Sum of Profit",$E$5,"Country","France")/GETPIVOTDATA("Sum of Profit",$E$5))*100</f>
        <v>22.381244334774966</v>
      </c>
      <c r="J8" s="23" t="s">
        <v>72</v>
      </c>
      <c r="K8" s="21">
        <v>41609</v>
      </c>
      <c r="L8" s="13">
        <f>COUNTIF(financials[Date],K8)</f>
        <v>35</v>
      </c>
      <c r="N8" t="s">
        <v>42</v>
      </c>
      <c r="O8" s="27">
        <v>2814104.06</v>
      </c>
      <c r="S8" s="10" t="s">
        <v>0</v>
      </c>
      <c r="T8" s="10" t="s">
        <v>36</v>
      </c>
      <c r="U8" t="s">
        <v>52</v>
      </c>
      <c r="V8" t="s">
        <v>115</v>
      </c>
    </row>
    <row r="9" spans="1:22" x14ac:dyDescent="0.25">
      <c r="A9" t="s">
        <v>10</v>
      </c>
      <c r="B9" s="27">
        <v>52504260.670000039</v>
      </c>
      <c r="C9" s="27">
        <v>11388173.169999985</v>
      </c>
      <c r="E9" t="s">
        <v>19</v>
      </c>
      <c r="F9" s="27">
        <v>23505340.820000011</v>
      </c>
      <c r="G9" s="27">
        <v>3680388.8200000008</v>
      </c>
      <c r="H9" s="12">
        <f>(GETPIVOTDATA("Sum of Profit",$E$5,"Country","Germany")/GETPIVOTDATA("Sum of Profit",$E$5))*100</f>
        <v>21.785566972576682</v>
      </c>
      <c r="J9" s="23" t="s">
        <v>73</v>
      </c>
      <c r="K9" s="22">
        <v>41640</v>
      </c>
      <c r="L9" s="13">
        <f>COUNTIF(financials[Date],K9)</f>
        <v>35</v>
      </c>
      <c r="N9" t="s">
        <v>37</v>
      </c>
      <c r="O9" s="27">
        <v>1826804.8849999998</v>
      </c>
      <c r="S9" t="s">
        <v>14</v>
      </c>
      <c r="T9" t="s">
        <v>42</v>
      </c>
      <c r="U9" s="27">
        <v>781949.53</v>
      </c>
      <c r="V9" s="48"/>
    </row>
    <row r="10" spans="1:22" x14ac:dyDescent="0.25">
      <c r="A10" t="s">
        <v>8</v>
      </c>
      <c r="B10" s="27">
        <v>2381883.0750000002</v>
      </c>
      <c r="C10" s="27">
        <v>660103.07499999984</v>
      </c>
      <c r="E10" t="s">
        <v>20</v>
      </c>
      <c r="F10" s="27">
        <v>20949352.109999999</v>
      </c>
      <c r="G10" s="27">
        <v>2907523.1100000003</v>
      </c>
      <c r="H10" s="12">
        <f>(GETPIVOTDATA("Sum of Profit",$E$5,"Country","Mexico")/GETPIVOTDATA("Sum of Profit",$E$5))*100</f>
        <v>17.21069227604583</v>
      </c>
      <c r="J10" s="23" t="s">
        <v>74</v>
      </c>
      <c r="K10" s="22">
        <v>41671</v>
      </c>
      <c r="L10" s="13">
        <f>COUNTIF(financials[Date],K10)</f>
        <v>35</v>
      </c>
      <c r="N10" t="s">
        <v>38</v>
      </c>
      <c r="O10" s="27">
        <v>2114754.8800000004</v>
      </c>
      <c r="T10" t="s">
        <v>37</v>
      </c>
      <c r="U10" s="27">
        <v>38768.86</v>
      </c>
      <c r="V10" s="48"/>
    </row>
    <row r="11" spans="1:22" x14ac:dyDescent="0.25">
      <c r="A11" t="s">
        <v>7</v>
      </c>
      <c r="B11" s="27">
        <v>42427918.5</v>
      </c>
      <c r="C11" s="27">
        <v>4143168.5</v>
      </c>
      <c r="E11" t="s">
        <v>17</v>
      </c>
      <c r="F11" s="27">
        <v>25029830.165000014</v>
      </c>
      <c r="G11" s="27">
        <v>2995540.6649999991</v>
      </c>
      <c r="H11" s="12">
        <f>(GETPIVOTDATA("Sum of Profit",$E$5,"Country","United States of America")/GETPIVOTDATA("Sum of Profit",$E$5))*100</f>
        <v>17.731700363233458</v>
      </c>
      <c r="J11" s="23" t="s">
        <v>75</v>
      </c>
      <c r="K11" s="22">
        <v>41699</v>
      </c>
      <c r="L11" s="13">
        <f>COUNTIF(financials[Date],K11)</f>
        <v>35</v>
      </c>
      <c r="N11" t="s">
        <v>39</v>
      </c>
      <c r="O11" s="27">
        <v>4797437.9499999993</v>
      </c>
      <c r="T11" t="s">
        <v>38</v>
      </c>
      <c r="U11" s="27">
        <v>457758.03999999986</v>
      </c>
      <c r="V11" s="48"/>
    </row>
    <row r="12" spans="1:22" x14ac:dyDescent="0.25">
      <c r="A12" t="s">
        <v>49</v>
      </c>
      <c r="B12" s="27">
        <v>118726350.26000004</v>
      </c>
      <c r="C12" s="27">
        <v>16893702.259999983</v>
      </c>
      <c r="E12" t="s">
        <v>49</v>
      </c>
      <c r="F12" s="27">
        <v>118726350.26000005</v>
      </c>
      <c r="G12" s="27">
        <v>16893702.260000002</v>
      </c>
      <c r="H12" s="12"/>
      <c r="J12" s="23" t="s">
        <v>76</v>
      </c>
      <c r="K12" s="22">
        <v>41730</v>
      </c>
      <c r="L12" s="13">
        <f>COUNTIF(financials[Date],K12)</f>
        <v>35</v>
      </c>
      <c r="N12" t="s">
        <v>40</v>
      </c>
      <c r="O12" s="27">
        <v>2305992.4649999999</v>
      </c>
      <c r="T12" t="s">
        <v>39</v>
      </c>
      <c r="U12" s="27">
        <v>1099853.0899999999</v>
      </c>
      <c r="V12" s="48"/>
    </row>
    <row r="13" spans="1:22" x14ac:dyDescent="0.25">
      <c r="B13" s="11"/>
      <c r="C13" s="11"/>
      <c r="F13" s="11"/>
      <c r="G13" s="11"/>
      <c r="J13" s="23" t="s">
        <v>77</v>
      </c>
      <c r="K13" s="22">
        <v>41760</v>
      </c>
      <c r="L13" s="13">
        <f>COUNTIF(financials[Date],K13)</f>
        <v>35</v>
      </c>
      <c r="N13" t="s">
        <v>41</v>
      </c>
      <c r="O13" s="27">
        <v>3034608.0200000005</v>
      </c>
      <c r="T13" t="s">
        <v>40</v>
      </c>
      <c r="U13" s="27">
        <v>621949.76</v>
      </c>
      <c r="V13" s="48"/>
    </row>
    <row r="14" spans="1:22" x14ac:dyDescent="0.25">
      <c r="B14" s="11"/>
      <c r="C14" s="11"/>
      <c r="F14" s="11"/>
      <c r="G14" s="11"/>
      <c r="J14" s="23" t="s">
        <v>78</v>
      </c>
      <c r="K14" s="22">
        <v>41791</v>
      </c>
      <c r="L14" s="13">
        <f>COUNTIF(financials[Date],K14)</f>
        <v>70</v>
      </c>
      <c r="N14" t="s">
        <v>49</v>
      </c>
      <c r="O14" s="27">
        <v>16893702.260000002</v>
      </c>
      <c r="T14" t="s">
        <v>41</v>
      </c>
      <c r="U14" s="27">
        <v>878185.2300000001</v>
      </c>
      <c r="V14" s="48"/>
    </row>
    <row r="15" spans="1:22" x14ac:dyDescent="0.25">
      <c r="B15" s="11"/>
      <c r="C15" s="11"/>
      <c r="G15" s="11"/>
      <c r="J15" s="23" t="s">
        <v>79</v>
      </c>
      <c r="K15" s="22">
        <v>41821</v>
      </c>
      <c r="L15" s="13">
        <f>COUNTIF(financials[Date],K15)</f>
        <v>35</v>
      </c>
      <c r="S15" t="s">
        <v>97</v>
      </c>
      <c r="U15" s="27">
        <v>3878464.5099999993</v>
      </c>
      <c r="V15" s="48"/>
    </row>
    <row r="16" spans="1:22" ht="15.75" x14ac:dyDescent="0.25">
      <c r="A16" s="63" t="s">
        <v>100</v>
      </c>
      <c r="B16" s="64"/>
      <c r="C16" s="65"/>
      <c r="E16" s="52" t="s">
        <v>101</v>
      </c>
      <c r="F16" s="52"/>
      <c r="G16" s="52"/>
      <c r="H16" s="52"/>
      <c r="J16" s="23" t="s">
        <v>80</v>
      </c>
      <c r="K16" s="22">
        <v>41852</v>
      </c>
      <c r="L16" s="13">
        <f>COUNTIF(financials[Date],K16)</f>
        <v>35</v>
      </c>
      <c r="S16" t="s">
        <v>15</v>
      </c>
      <c r="T16" t="s">
        <v>42</v>
      </c>
      <c r="U16" s="27">
        <v>2032154.5299999998</v>
      </c>
      <c r="V16" s="48">
        <v>1.5988308094513461</v>
      </c>
    </row>
    <row r="17" spans="1:22" x14ac:dyDescent="0.25">
      <c r="A17" s="10" t="s">
        <v>6</v>
      </c>
      <c r="B17" t="s">
        <v>54</v>
      </c>
      <c r="F17" s="10" t="s">
        <v>51</v>
      </c>
      <c r="J17" s="23" t="s">
        <v>69</v>
      </c>
      <c r="K17" s="22">
        <v>41883</v>
      </c>
      <c r="L17" s="13">
        <f>COUNTIF(financials[Date],K17)</f>
        <v>35</v>
      </c>
      <c r="T17" t="s">
        <v>37</v>
      </c>
      <c r="U17" s="27">
        <v>1788036.0250000004</v>
      </c>
      <c r="V17" s="48">
        <v>45.12041790756809</v>
      </c>
    </row>
    <row r="18" spans="1:22" x14ac:dyDescent="0.25">
      <c r="E18" s="10" t="s">
        <v>0</v>
      </c>
      <c r="F18" t="s">
        <v>53</v>
      </c>
      <c r="G18" t="s">
        <v>50</v>
      </c>
      <c r="H18" t="s">
        <v>52</v>
      </c>
      <c r="J18" s="23" t="s">
        <v>81</v>
      </c>
      <c r="K18" s="22">
        <v>41913</v>
      </c>
      <c r="L18" s="13">
        <f>COUNTIF(financials[Date],K18)</f>
        <v>70</v>
      </c>
      <c r="T18" t="s">
        <v>38</v>
      </c>
      <c r="U18" s="27">
        <v>1656996.84</v>
      </c>
      <c r="V18" s="48">
        <v>2.6198093647901861</v>
      </c>
    </row>
    <row r="19" spans="1:22" ht="15.75" x14ac:dyDescent="0.25">
      <c r="B19" s="10" t="s">
        <v>51</v>
      </c>
      <c r="E19" t="s">
        <v>14</v>
      </c>
      <c r="F19" s="11">
        <v>264674</v>
      </c>
      <c r="G19" s="27">
        <v>26415255.510000009</v>
      </c>
      <c r="H19" s="27">
        <v>3878464.5100000007</v>
      </c>
      <c r="J19" s="23" t="s">
        <v>82</v>
      </c>
      <c r="K19" s="22">
        <v>41944</v>
      </c>
      <c r="L19" s="13">
        <f>COUNTIF(financials[Date],K19)</f>
        <v>35</v>
      </c>
      <c r="N19" s="52" t="s">
        <v>103</v>
      </c>
      <c r="O19" s="52"/>
      <c r="P19" s="52"/>
      <c r="T19" t="s">
        <v>39</v>
      </c>
      <c r="U19" s="27">
        <v>3697584.8600000003</v>
      </c>
      <c r="V19" s="48">
        <v>2.361889777479282</v>
      </c>
    </row>
    <row r="20" spans="1:22" x14ac:dyDescent="0.25">
      <c r="A20" s="10" t="s">
        <v>36</v>
      </c>
      <c r="B20" t="s">
        <v>53</v>
      </c>
      <c r="C20" t="s">
        <v>52</v>
      </c>
      <c r="E20" t="s">
        <v>15</v>
      </c>
      <c r="F20" s="11">
        <v>861132</v>
      </c>
      <c r="G20" s="27">
        <v>92311094.749999985</v>
      </c>
      <c r="H20" s="27">
        <v>13015237.749999994</v>
      </c>
      <c r="J20" s="23" t="s">
        <v>83</v>
      </c>
      <c r="K20" s="22">
        <v>41974</v>
      </c>
      <c r="L20" s="13">
        <f>COUNTIF(financials[Date],K20)</f>
        <v>70</v>
      </c>
      <c r="N20" s="10" t="s">
        <v>0</v>
      </c>
      <c r="O20" s="10" t="s">
        <v>48</v>
      </c>
      <c r="P20" t="s">
        <v>50</v>
      </c>
      <c r="T20" t="s">
        <v>40</v>
      </c>
      <c r="U20" s="27">
        <v>1684042.7049999996</v>
      </c>
      <c r="V20" s="48">
        <v>1.7076828601075424</v>
      </c>
    </row>
    <row r="21" spans="1:22" x14ac:dyDescent="0.25">
      <c r="A21" t="s">
        <v>42</v>
      </c>
      <c r="B21" s="18">
        <v>155315</v>
      </c>
      <c r="C21" s="27">
        <v>2814104.06</v>
      </c>
      <c r="E21" t="s">
        <v>49</v>
      </c>
      <c r="F21" s="11">
        <v>1125806</v>
      </c>
      <c r="G21" s="27">
        <v>118726350.25999999</v>
      </c>
      <c r="H21" s="27">
        <v>16893702.259999994</v>
      </c>
      <c r="N21" t="s">
        <v>14</v>
      </c>
      <c r="O21" t="s">
        <v>29</v>
      </c>
      <c r="P21" s="11">
        <v>4484000.03</v>
      </c>
      <c r="T21" t="s">
        <v>41</v>
      </c>
      <c r="U21" s="27">
        <v>2156422.790000001</v>
      </c>
      <c r="V21" s="48">
        <v>1.4555443616376933</v>
      </c>
    </row>
    <row r="22" spans="1:22" x14ac:dyDescent="0.25">
      <c r="A22" t="s">
        <v>37</v>
      </c>
      <c r="B22" s="18">
        <v>146846</v>
      </c>
      <c r="C22" s="27">
        <v>1826804.8849999998</v>
      </c>
      <c r="O22" t="s">
        <v>30</v>
      </c>
      <c r="P22" s="11">
        <v>9295611.0999999959</v>
      </c>
      <c r="S22" t="s">
        <v>98</v>
      </c>
      <c r="U22" s="27">
        <v>13015237.750000002</v>
      </c>
      <c r="V22" s="48">
        <v>2.3557707480479184</v>
      </c>
    </row>
    <row r="23" spans="1:22" x14ac:dyDescent="0.25">
      <c r="A23" t="s">
        <v>38</v>
      </c>
      <c r="B23" s="18">
        <v>154198</v>
      </c>
      <c r="C23" s="27">
        <v>2114754.8800000004</v>
      </c>
      <c r="J23" s="58" t="s">
        <v>64</v>
      </c>
      <c r="K23" s="59"/>
      <c r="L23" s="20">
        <f>MAX(Sheet1!F2:F701)</f>
        <v>260</v>
      </c>
      <c r="O23" t="s">
        <v>31</v>
      </c>
      <c r="P23" s="11">
        <v>7267203.2999999998</v>
      </c>
      <c r="S23" t="s">
        <v>49</v>
      </c>
      <c r="U23" s="27">
        <v>16893702.260000002</v>
      </c>
      <c r="V23" s="48"/>
    </row>
    <row r="24" spans="1:22" x14ac:dyDescent="0.25">
      <c r="A24" t="s">
        <v>39</v>
      </c>
      <c r="B24" s="18">
        <v>338239.5</v>
      </c>
      <c r="C24" s="27">
        <v>4797437.9499999993</v>
      </c>
      <c r="J24" s="60" t="s">
        <v>63</v>
      </c>
      <c r="K24" s="61"/>
      <c r="L24" s="19">
        <f>MIN(Sheet1!F2:F701)</f>
        <v>3</v>
      </c>
      <c r="O24" t="s">
        <v>32</v>
      </c>
      <c r="P24" s="11">
        <v>5368441.08</v>
      </c>
    </row>
    <row r="25" spans="1:22" ht="15" customHeight="1" x14ac:dyDescent="0.25">
      <c r="A25" t="s">
        <v>40</v>
      </c>
      <c r="B25" s="18">
        <v>162424.5</v>
      </c>
      <c r="C25" s="27">
        <v>2305992.4649999999</v>
      </c>
      <c r="E25" s="63" t="s">
        <v>61</v>
      </c>
      <c r="F25" s="64"/>
      <c r="G25" s="65"/>
      <c r="J25" s="14"/>
      <c r="K25" s="14"/>
      <c r="N25" t="s">
        <v>97</v>
      </c>
      <c r="P25" s="11">
        <v>26415255.509999998</v>
      </c>
    </row>
    <row r="26" spans="1:22" x14ac:dyDescent="0.25">
      <c r="A26" t="s">
        <v>41</v>
      </c>
      <c r="B26" s="18">
        <v>168783</v>
      </c>
      <c r="C26" s="27">
        <v>3034608.0200000005</v>
      </c>
      <c r="F26" s="10" t="s">
        <v>51</v>
      </c>
      <c r="J26" s="58" t="s">
        <v>65</v>
      </c>
      <c r="K26" s="59"/>
      <c r="L26" s="30">
        <f>MAX(financials[Discounts])</f>
        <v>149677.5</v>
      </c>
      <c r="N26" t="s">
        <v>15</v>
      </c>
      <c r="O26" t="s">
        <v>21</v>
      </c>
      <c r="P26" s="11">
        <v>6607761.6800000006</v>
      </c>
    </row>
    <row r="27" spans="1:22" x14ac:dyDescent="0.25">
      <c r="A27" t="s">
        <v>49</v>
      </c>
      <c r="B27" s="11">
        <v>1125806</v>
      </c>
      <c r="C27" s="27">
        <v>16893702.260000002</v>
      </c>
      <c r="E27" s="10" t="s">
        <v>6</v>
      </c>
      <c r="F27" t="s">
        <v>59</v>
      </c>
      <c r="G27" t="s">
        <v>60</v>
      </c>
      <c r="J27" s="60" t="s">
        <v>66</v>
      </c>
      <c r="K27" s="61"/>
      <c r="L27" s="19">
        <f>MIN(financials[Discounts])</f>
        <v>0</v>
      </c>
      <c r="O27" t="s">
        <v>22</v>
      </c>
      <c r="P27" s="11">
        <v>7297531.3900000006</v>
      </c>
    </row>
    <row r="28" spans="1:22" x14ac:dyDescent="0.25">
      <c r="E28" t="s">
        <v>11</v>
      </c>
      <c r="F28" s="27">
        <v>18005.936399999995</v>
      </c>
      <c r="G28" s="27">
        <v>13168.031400000002</v>
      </c>
      <c r="O28" t="s">
        <v>23</v>
      </c>
      <c r="P28" s="11">
        <v>5586859.8699999992</v>
      </c>
    </row>
    <row r="29" spans="1:22" ht="14.25" customHeight="1" x14ac:dyDescent="0.25">
      <c r="A29" s="53" t="s">
        <v>55</v>
      </c>
      <c r="B29" s="53"/>
      <c r="C29" s="53"/>
      <c r="E29" t="s">
        <v>9</v>
      </c>
      <c r="F29" s="27">
        <v>196116.94375000001</v>
      </c>
      <c r="G29" s="27">
        <v>-6145.4562500000002</v>
      </c>
      <c r="J29" s="50" t="s">
        <v>56</v>
      </c>
      <c r="K29" s="50"/>
      <c r="L29" s="50"/>
      <c r="O29" t="s">
        <v>24</v>
      </c>
      <c r="P29" s="11">
        <v>6964775.0700000003</v>
      </c>
    </row>
    <row r="30" spans="1:22" x14ac:dyDescent="0.25">
      <c r="A30" s="53"/>
      <c r="B30" s="53"/>
      <c r="C30" s="53"/>
      <c r="E30" t="s">
        <v>10</v>
      </c>
      <c r="F30" s="27">
        <v>175014.20223333346</v>
      </c>
      <c r="G30" s="27">
        <v>37960.577233333286</v>
      </c>
      <c r="J30" s="15" t="s">
        <v>36</v>
      </c>
      <c r="K30" s="16" t="s">
        <v>57</v>
      </c>
      <c r="L30" s="16" t="s">
        <v>58</v>
      </c>
      <c r="O30" t="s">
        <v>25</v>
      </c>
      <c r="P30" s="11">
        <v>6210211.0600000005</v>
      </c>
    </row>
    <row r="31" spans="1:22" x14ac:dyDescent="0.25">
      <c r="A31" s="53"/>
      <c r="B31" s="53"/>
      <c r="C31" s="53"/>
      <c r="E31" t="s">
        <v>8</v>
      </c>
      <c r="F31" s="27">
        <v>23818.830750000001</v>
      </c>
      <c r="G31" s="27">
        <v>6601.0307499999981</v>
      </c>
      <c r="J31" s="13" t="s">
        <v>42</v>
      </c>
      <c r="K31" s="28">
        <f>AVERAGEIF(financials[Product],J31,financials[COGS])</f>
        <v>158861.82978723405</v>
      </c>
      <c r="L31" s="28">
        <f>AVERAGEIF(financials[Product],J31,financials[Sales])</f>
        <v>188799.10702127658</v>
      </c>
      <c r="O31" t="s">
        <v>26</v>
      </c>
      <c r="P31" s="11">
        <v>9518893.8199999966</v>
      </c>
    </row>
    <row r="32" spans="1:22" x14ac:dyDescent="0.25">
      <c r="E32" t="s">
        <v>7</v>
      </c>
      <c r="F32" s="27">
        <v>424279.185</v>
      </c>
      <c r="G32" s="27">
        <v>41431.684999999998</v>
      </c>
      <c r="J32" s="13" t="s">
        <v>37</v>
      </c>
      <c r="K32" s="28">
        <f>AVERAGEIF(financials[Product],J32,financials[COGS])</f>
        <v>128908.63440860216</v>
      </c>
      <c r="L32" s="28">
        <f>AVERAGEIF(financials[Product],J32,financials[Sales])</f>
        <v>148551.69768817208</v>
      </c>
      <c r="O32" t="s">
        <v>27</v>
      </c>
      <c r="P32" s="11">
        <v>8102920.1800000016</v>
      </c>
    </row>
    <row r="33" spans="1:16" x14ac:dyDescent="0.25">
      <c r="E33" t="s">
        <v>49</v>
      </c>
      <c r="F33" s="27">
        <v>169609.07180000006</v>
      </c>
      <c r="G33" s="27">
        <v>24133.860371428553</v>
      </c>
      <c r="J33" s="13" t="s">
        <v>38</v>
      </c>
      <c r="K33" s="28">
        <f>AVERAGEIF(financials[Product],J33,financials[COGS])</f>
        <v>142753.19354838709</v>
      </c>
      <c r="L33" s="28">
        <f>AVERAGEIF(financials[Product],J33,financials[Sales])</f>
        <v>165492.49333333329</v>
      </c>
      <c r="O33" t="s">
        <v>28</v>
      </c>
      <c r="P33" s="11">
        <v>5864622.4199999999</v>
      </c>
    </row>
    <row r="34" spans="1:16" x14ac:dyDescent="0.25">
      <c r="J34" s="13" t="s">
        <v>39</v>
      </c>
      <c r="K34" s="28">
        <f>AVERAGEIF(financials[Product],J34,financials[COGS])</f>
        <v>139671.81188118813</v>
      </c>
      <c r="L34" s="28">
        <f>AVERAGEIF(financials[Product],J34,financials[Sales])</f>
        <v>163421.50470297036</v>
      </c>
      <c r="O34" t="s">
        <v>29</v>
      </c>
      <c r="P34" s="11">
        <v>6398697.2400000002</v>
      </c>
    </row>
    <row r="35" spans="1:16" x14ac:dyDescent="0.25">
      <c r="J35" s="13" t="s">
        <v>40</v>
      </c>
      <c r="K35" s="28">
        <f>AVERAGEIF(financials[Product],J35,financials[COGS])</f>
        <v>146275.84403669724</v>
      </c>
      <c r="L35" s="28">
        <f>AVERAGEIF(financials[Product],J35,financials[Sales])</f>
        <v>167431.73821100919</v>
      </c>
      <c r="O35" t="s">
        <v>30</v>
      </c>
      <c r="P35" s="11">
        <v>12375819.919999994</v>
      </c>
    </row>
    <row r="36" spans="1:16" x14ac:dyDescent="0.25">
      <c r="J36" s="13" t="s">
        <v>41</v>
      </c>
      <c r="K36" s="28">
        <f>AVERAGEIF(financials[Product],J36,financials[COGS])</f>
        <v>160342.32110091744</v>
      </c>
      <c r="L36" s="28">
        <f>AVERAGEIF(financials[Product],J36,financials[Sales])</f>
        <v>188182.76165137615</v>
      </c>
      <c r="O36" t="s">
        <v>31</v>
      </c>
      <c r="P36" s="11">
        <v>5384214.2000000002</v>
      </c>
    </row>
    <row r="37" spans="1:16" x14ac:dyDescent="0.25">
      <c r="O37" t="s">
        <v>32</v>
      </c>
      <c r="P37" s="11">
        <v>11998787.900000002</v>
      </c>
    </row>
    <row r="38" spans="1:16" x14ac:dyDescent="0.25">
      <c r="A38" s="54" t="s">
        <v>96</v>
      </c>
      <c r="B38" s="54"/>
      <c r="C38" s="54"/>
      <c r="D38" s="54"/>
      <c r="E38" s="54"/>
      <c r="J38" s="62" t="s">
        <v>84</v>
      </c>
      <c r="K38" s="62"/>
      <c r="L38" s="62"/>
      <c r="N38" t="s">
        <v>98</v>
      </c>
      <c r="P38" s="11">
        <v>92311094.750000015</v>
      </c>
    </row>
    <row r="39" spans="1:16" ht="15.75" customHeight="1" x14ac:dyDescent="0.25">
      <c r="A39" s="54"/>
      <c r="B39" s="54"/>
      <c r="C39" s="54"/>
      <c r="D39" s="54"/>
      <c r="E39" s="54"/>
      <c r="G39" s="24"/>
      <c r="H39" s="25"/>
      <c r="I39" s="25"/>
      <c r="J39" s="62"/>
      <c r="K39" s="62"/>
      <c r="L39" s="62"/>
      <c r="N39" t="s">
        <v>49</v>
      </c>
      <c r="P39" s="11">
        <v>118726350.26000001</v>
      </c>
    </row>
    <row r="40" spans="1:16" ht="18" customHeight="1" x14ac:dyDescent="0.25">
      <c r="D40" s="10" t="s">
        <v>51</v>
      </c>
      <c r="G40" s="66" t="s">
        <v>99</v>
      </c>
      <c r="H40" s="67"/>
      <c r="I40" s="67"/>
      <c r="J40" s="67"/>
    </row>
    <row r="41" spans="1:16" ht="15.75" x14ac:dyDescent="0.25">
      <c r="A41" s="10" t="s">
        <v>6</v>
      </c>
      <c r="B41" s="10" t="s">
        <v>35</v>
      </c>
      <c r="C41" s="10" t="s">
        <v>36</v>
      </c>
      <c r="D41" t="s">
        <v>50</v>
      </c>
      <c r="E41" t="s">
        <v>52</v>
      </c>
      <c r="I41" s="10" t="s">
        <v>51</v>
      </c>
      <c r="N41" s="51" t="s">
        <v>104</v>
      </c>
      <c r="O41" s="51"/>
      <c r="P41" s="51"/>
    </row>
    <row r="42" spans="1:16" x14ac:dyDescent="0.25">
      <c r="A42" t="s">
        <v>11</v>
      </c>
      <c r="B42" t="s">
        <v>16</v>
      </c>
      <c r="C42" t="s">
        <v>42</v>
      </c>
      <c r="D42" s="27">
        <v>67177.56</v>
      </c>
      <c r="E42" s="27">
        <v>48333.06</v>
      </c>
      <c r="G42" s="10" t="s">
        <v>0</v>
      </c>
      <c r="H42" s="10" t="s">
        <v>48</v>
      </c>
      <c r="I42" t="s">
        <v>53</v>
      </c>
      <c r="J42" t="s">
        <v>115</v>
      </c>
      <c r="O42" s="10" t="s">
        <v>51</v>
      </c>
    </row>
    <row r="43" spans="1:16" x14ac:dyDescent="0.25">
      <c r="C43" t="s">
        <v>37</v>
      </c>
      <c r="D43" s="27">
        <v>110610.24000000001</v>
      </c>
      <c r="E43" s="27">
        <v>81306.240000000005</v>
      </c>
      <c r="G43" t="s">
        <v>14</v>
      </c>
      <c r="H43" t="s">
        <v>29</v>
      </c>
      <c r="I43" s="18">
        <v>50601</v>
      </c>
      <c r="J43" s="48"/>
      <c r="N43" s="10" t="s">
        <v>43</v>
      </c>
      <c r="O43" t="s">
        <v>50</v>
      </c>
      <c r="P43" t="s">
        <v>52</v>
      </c>
    </row>
    <row r="44" spans="1:16" x14ac:dyDescent="0.25">
      <c r="C44" t="s">
        <v>38</v>
      </c>
      <c r="D44" s="27">
        <v>55561.32</v>
      </c>
      <c r="E44" s="27">
        <v>41044.32</v>
      </c>
      <c r="H44" t="s">
        <v>30</v>
      </c>
      <c r="I44" s="18">
        <v>95622</v>
      </c>
      <c r="J44" s="48"/>
      <c r="N44" t="s">
        <v>47</v>
      </c>
      <c r="O44" s="12">
        <v>37372486.725000016</v>
      </c>
      <c r="P44" s="12">
        <v>3388866.7250000001</v>
      </c>
    </row>
    <row r="45" spans="1:16" x14ac:dyDescent="0.25">
      <c r="C45" t="s">
        <v>39</v>
      </c>
      <c r="D45" s="27">
        <v>165020.04</v>
      </c>
      <c r="E45" s="27">
        <v>120647.04000000001</v>
      </c>
      <c r="H45" t="s">
        <v>31</v>
      </c>
      <c r="I45" s="18">
        <v>65481</v>
      </c>
      <c r="J45" s="48"/>
      <c r="N45" t="s">
        <v>45</v>
      </c>
      <c r="O45" s="12">
        <v>34629778.699999996</v>
      </c>
      <c r="P45" s="12">
        <v>6188857.7000000011</v>
      </c>
    </row>
    <row r="46" spans="1:16" x14ac:dyDescent="0.25">
      <c r="C46" t="s">
        <v>40</v>
      </c>
      <c r="D46" s="27">
        <v>34315.32</v>
      </c>
      <c r="E46" s="27">
        <v>25228.32</v>
      </c>
      <c r="H46" t="s">
        <v>32</v>
      </c>
      <c r="I46" s="18">
        <v>52970</v>
      </c>
      <c r="J46" s="48"/>
      <c r="N46" t="s">
        <v>46</v>
      </c>
      <c r="O46" s="12">
        <v>38780430.835000038</v>
      </c>
      <c r="P46" s="12">
        <v>5579522.8349999972</v>
      </c>
    </row>
    <row r="47" spans="1:16" x14ac:dyDescent="0.25">
      <c r="C47" t="s">
        <v>41</v>
      </c>
      <c r="D47" s="27">
        <v>58479.66</v>
      </c>
      <c r="E47" s="27">
        <v>42419.16</v>
      </c>
      <c r="G47" t="s">
        <v>97</v>
      </c>
      <c r="I47" s="18">
        <v>264674</v>
      </c>
      <c r="J47" s="48"/>
      <c r="N47" t="s">
        <v>44</v>
      </c>
      <c r="O47" s="12">
        <v>7943654</v>
      </c>
      <c r="P47" s="12">
        <v>1736455</v>
      </c>
    </row>
    <row r="48" spans="1:16" x14ac:dyDescent="0.25">
      <c r="B48" t="s">
        <v>91</v>
      </c>
      <c r="D48" s="27">
        <v>491164.14</v>
      </c>
      <c r="E48" s="27">
        <v>358978.14</v>
      </c>
      <c r="G48" t="s">
        <v>15</v>
      </c>
      <c r="H48" t="s">
        <v>21</v>
      </c>
      <c r="I48" s="18">
        <v>67835.5</v>
      </c>
      <c r="J48" s="48"/>
      <c r="N48" t="s">
        <v>49</v>
      </c>
      <c r="O48" s="12">
        <v>118726350.26000005</v>
      </c>
      <c r="P48" s="12">
        <v>16893702.259999998</v>
      </c>
    </row>
    <row r="49" spans="2:10" x14ac:dyDescent="0.25">
      <c r="B49" t="s">
        <v>18</v>
      </c>
      <c r="C49" t="s">
        <v>42</v>
      </c>
      <c r="D49" s="27">
        <v>43259.28</v>
      </c>
      <c r="E49" s="27">
        <v>30737.279999999999</v>
      </c>
      <c r="H49" t="s">
        <v>22</v>
      </c>
      <c r="I49" s="18">
        <v>55115</v>
      </c>
      <c r="J49" s="48"/>
    </row>
    <row r="50" spans="2:10" x14ac:dyDescent="0.25">
      <c r="C50" t="s">
        <v>37</v>
      </c>
      <c r="D50" s="27">
        <v>65787.12</v>
      </c>
      <c r="E50" s="27">
        <v>48585.119999999995</v>
      </c>
      <c r="H50" t="s">
        <v>23</v>
      </c>
      <c r="I50" s="18">
        <v>53420</v>
      </c>
      <c r="J50" s="48"/>
    </row>
    <row r="51" spans="2:10" x14ac:dyDescent="0.25">
      <c r="C51" t="s">
        <v>38</v>
      </c>
      <c r="D51" s="27">
        <v>48264.36</v>
      </c>
      <c r="E51" s="27">
        <v>35535.360000000001</v>
      </c>
      <c r="H51" t="s">
        <v>24</v>
      </c>
      <c r="I51" s="18">
        <v>78886.5</v>
      </c>
      <c r="J51" s="48"/>
    </row>
    <row r="52" spans="2:10" x14ac:dyDescent="0.25">
      <c r="C52" t="s">
        <v>39</v>
      </c>
      <c r="D52" s="27">
        <v>108600.77999999998</v>
      </c>
      <c r="E52" s="27">
        <v>79328.279999999984</v>
      </c>
      <c r="H52" t="s">
        <v>25</v>
      </c>
      <c r="I52" s="18">
        <v>51771</v>
      </c>
      <c r="J52" s="48"/>
    </row>
    <row r="53" spans="2:10" x14ac:dyDescent="0.25">
      <c r="C53" t="s">
        <v>40</v>
      </c>
      <c r="D53" s="27">
        <v>33886.44</v>
      </c>
      <c r="E53" s="27">
        <v>24820.44</v>
      </c>
      <c r="H53" t="s">
        <v>26</v>
      </c>
      <c r="I53" s="18">
        <v>103302</v>
      </c>
      <c r="J53" s="48"/>
    </row>
    <row r="54" spans="2:10" x14ac:dyDescent="0.25">
      <c r="C54" t="s">
        <v>41</v>
      </c>
      <c r="D54" s="27">
        <v>72292.37999999999</v>
      </c>
      <c r="E54" s="27">
        <v>52574.87999999999</v>
      </c>
      <c r="H54" t="s">
        <v>27</v>
      </c>
      <c r="I54" s="18">
        <v>69349</v>
      </c>
      <c r="J54" s="48"/>
    </row>
    <row r="55" spans="2:10" x14ac:dyDescent="0.25">
      <c r="B55" t="s">
        <v>92</v>
      </c>
      <c r="D55" s="27">
        <v>372090.36</v>
      </c>
      <c r="E55" s="27">
        <v>271581.36</v>
      </c>
      <c r="H55" t="s">
        <v>28</v>
      </c>
      <c r="I55" s="18">
        <v>60705</v>
      </c>
      <c r="J55" s="48"/>
    </row>
    <row r="56" spans="2:10" x14ac:dyDescent="0.25">
      <c r="B56" t="s">
        <v>19</v>
      </c>
      <c r="C56" t="s">
        <v>42</v>
      </c>
      <c r="D56" s="27">
        <v>51318.960000000006</v>
      </c>
      <c r="E56" s="27">
        <v>36870.959999999999</v>
      </c>
      <c r="H56" t="s">
        <v>29</v>
      </c>
      <c r="I56" s="18">
        <v>57280</v>
      </c>
      <c r="J56" s="48">
        <v>0.13199343886484458</v>
      </c>
    </row>
    <row r="57" spans="2:10" x14ac:dyDescent="0.25">
      <c r="C57" t="s">
        <v>37</v>
      </c>
      <c r="D57" s="27">
        <v>39076.080000000002</v>
      </c>
      <c r="E57" s="27">
        <v>28690.079999999998</v>
      </c>
      <c r="H57" t="s">
        <v>30</v>
      </c>
      <c r="I57" s="18">
        <v>105482</v>
      </c>
      <c r="J57" s="48">
        <v>0.10311434607098785</v>
      </c>
    </row>
    <row r="58" spans="2:10" x14ac:dyDescent="0.25">
      <c r="C58" t="s">
        <v>38</v>
      </c>
      <c r="D58" s="27">
        <v>45238.8</v>
      </c>
      <c r="E58" s="27">
        <v>33577.800000000003</v>
      </c>
      <c r="H58" t="s">
        <v>31</v>
      </c>
      <c r="I58" s="18">
        <v>55650</v>
      </c>
      <c r="J58" s="48">
        <v>-0.15013515370870939</v>
      </c>
    </row>
    <row r="59" spans="2:10" x14ac:dyDescent="0.25">
      <c r="C59" t="s">
        <v>39</v>
      </c>
      <c r="D59" s="27">
        <v>43462.8</v>
      </c>
      <c r="E59" s="27">
        <v>31699.800000000003</v>
      </c>
      <c r="H59" t="s">
        <v>32</v>
      </c>
      <c r="I59" s="18">
        <v>102336</v>
      </c>
      <c r="J59" s="48">
        <v>0.93196148763451014</v>
      </c>
    </row>
    <row r="60" spans="2:10" x14ac:dyDescent="0.25">
      <c r="C60" t="s">
        <v>40</v>
      </c>
      <c r="D60" s="27">
        <v>60088.68</v>
      </c>
      <c r="E60" s="27">
        <v>44515.68</v>
      </c>
      <c r="G60" t="s">
        <v>98</v>
      </c>
      <c r="I60" s="18">
        <v>861132</v>
      </c>
      <c r="J60" s="48">
        <v>2.2535572062235052</v>
      </c>
    </row>
    <row r="61" spans="2:10" x14ac:dyDescent="0.25">
      <c r="C61" t="s">
        <v>41</v>
      </c>
      <c r="D61" s="27">
        <v>97240.56</v>
      </c>
      <c r="E61" s="27">
        <v>72004.56</v>
      </c>
      <c r="G61" t="s">
        <v>49</v>
      </c>
      <c r="I61" s="18">
        <v>1125806</v>
      </c>
      <c r="J61" s="48"/>
    </row>
    <row r="62" spans="2:10" ht="15.75" x14ac:dyDescent="0.25">
      <c r="B62" t="s">
        <v>93</v>
      </c>
      <c r="D62" s="27">
        <v>336425.88</v>
      </c>
      <c r="E62" s="27">
        <v>247358.88</v>
      </c>
      <c r="G62" s="49" t="s">
        <v>116</v>
      </c>
      <c r="H62" s="49"/>
      <c r="I62" s="49"/>
      <c r="J62" s="49"/>
    </row>
    <row r="63" spans="2:10" x14ac:dyDescent="0.25">
      <c r="B63" t="s">
        <v>20</v>
      </c>
      <c r="C63" t="s">
        <v>42</v>
      </c>
      <c r="D63" s="27">
        <v>32262.6</v>
      </c>
      <c r="E63" s="27">
        <v>23538.6</v>
      </c>
      <c r="I63" s="10" t="s">
        <v>51</v>
      </c>
    </row>
    <row r="64" spans="2:10" x14ac:dyDescent="0.25">
      <c r="C64" t="s">
        <v>37</v>
      </c>
      <c r="D64" s="27">
        <v>18460.32</v>
      </c>
      <c r="E64" s="27">
        <v>13492.32</v>
      </c>
      <c r="G64" s="10" t="s">
        <v>0</v>
      </c>
      <c r="H64" s="10" t="s">
        <v>48</v>
      </c>
      <c r="I64" t="s">
        <v>52</v>
      </c>
      <c r="J64" t="s">
        <v>115</v>
      </c>
    </row>
    <row r="65" spans="1:10" x14ac:dyDescent="0.25">
      <c r="C65" t="s">
        <v>38</v>
      </c>
      <c r="D65" s="27">
        <v>68634.720000000001</v>
      </c>
      <c r="E65" s="27">
        <v>49749.720000000008</v>
      </c>
      <c r="G65" t="s">
        <v>14</v>
      </c>
      <c r="H65" t="s">
        <v>29</v>
      </c>
      <c r="I65" s="11">
        <v>763603.03000000014</v>
      </c>
      <c r="J65" s="48"/>
    </row>
    <row r="66" spans="1:10" x14ac:dyDescent="0.25">
      <c r="C66" t="s">
        <v>39</v>
      </c>
      <c r="D66" s="27">
        <v>53551.799999999996</v>
      </c>
      <c r="E66" s="27">
        <v>39196.800000000003</v>
      </c>
      <c r="H66" t="s">
        <v>30</v>
      </c>
      <c r="I66" s="11">
        <v>1657795.0999999999</v>
      </c>
      <c r="J66" s="48"/>
    </row>
    <row r="67" spans="1:10" x14ac:dyDescent="0.25">
      <c r="C67" t="s">
        <v>40</v>
      </c>
      <c r="D67" s="27">
        <v>28434</v>
      </c>
      <c r="E67" s="27">
        <v>20640</v>
      </c>
      <c r="H67" t="s">
        <v>31</v>
      </c>
      <c r="I67" s="11">
        <v>765502.3</v>
      </c>
      <c r="J67" s="48"/>
    </row>
    <row r="68" spans="1:10" x14ac:dyDescent="0.25">
      <c r="C68" t="s">
        <v>41</v>
      </c>
      <c r="D68" s="27">
        <v>33035.64</v>
      </c>
      <c r="E68" s="27">
        <v>24272.639999999999</v>
      </c>
      <c r="H68" t="s">
        <v>32</v>
      </c>
      <c r="I68" s="11">
        <v>691564.08000000007</v>
      </c>
      <c r="J68" s="48"/>
    </row>
    <row r="69" spans="1:10" x14ac:dyDescent="0.25">
      <c r="B69" t="s">
        <v>94</v>
      </c>
      <c r="D69" s="27">
        <v>234379.08000000002</v>
      </c>
      <c r="E69" s="27">
        <v>170890.08000000002</v>
      </c>
      <c r="G69" t="s">
        <v>97</v>
      </c>
      <c r="I69" s="11">
        <v>3878464.51</v>
      </c>
      <c r="J69" s="48"/>
    </row>
    <row r="70" spans="1:10" x14ac:dyDescent="0.25">
      <c r="B70" t="s">
        <v>17</v>
      </c>
      <c r="C70" t="s">
        <v>42</v>
      </c>
      <c r="D70" s="27">
        <v>123624.6</v>
      </c>
      <c r="E70" s="27">
        <v>90588.599999999991</v>
      </c>
      <c r="G70" t="s">
        <v>15</v>
      </c>
      <c r="H70" t="s">
        <v>21</v>
      </c>
      <c r="I70" s="11">
        <v>814028.67999999993</v>
      </c>
      <c r="J70" s="48"/>
    </row>
    <row r="71" spans="1:10" x14ac:dyDescent="0.25">
      <c r="C71" t="s">
        <v>37</v>
      </c>
      <c r="D71" s="27">
        <v>48904.920000000006</v>
      </c>
      <c r="E71" s="27">
        <v>36331.920000000006</v>
      </c>
      <c r="H71" t="s">
        <v>22</v>
      </c>
      <c r="I71" s="11">
        <v>1148547.3899999999</v>
      </c>
      <c r="J71" s="48"/>
    </row>
    <row r="72" spans="1:10" x14ac:dyDescent="0.25">
      <c r="C72" t="s">
        <v>38</v>
      </c>
      <c r="D72" s="27">
        <v>44145.36</v>
      </c>
      <c r="E72" s="27">
        <v>32550.36</v>
      </c>
      <c r="H72" t="s">
        <v>23</v>
      </c>
      <c r="I72" s="11">
        <v>669866.87</v>
      </c>
      <c r="J72" s="48"/>
    </row>
    <row r="73" spans="1:10" x14ac:dyDescent="0.25">
      <c r="C73" t="s">
        <v>39</v>
      </c>
      <c r="D73" s="27">
        <v>83878.98</v>
      </c>
      <c r="E73" s="27">
        <v>60966.479999999996</v>
      </c>
      <c r="H73" t="s">
        <v>24</v>
      </c>
      <c r="I73" s="11">
        <v>929984.56999999983</v>
      </c>
      <c r="J73" s="48"/>
    </row>
    <row r="74" spans="1:10" x14ac:dyDescent="0.25">
      <c r="C74" t="s">
        <v>40</v>
      </c>
      <c r="D74" s="27">
        <v>26199.599999999999</v>
      </c>
      <c r="E74" s="27">
        <v>19062.599999999999</v>
      </c>
      <c r="H74" t="s">
        <v>25</v>
      </c>
      <c r="I74" s="11">
        <v>828640.06</v>
      </c>
      <c r="J74" s="48"/>
    </row>
    <row r="75" spans="1:10" x14ac:dyDescent="0.25">
      <c r="C75" t="s">
        <v>41</v>
      </c>
      <c r="D75" s="27">
        <v>39780.720000000001</v>
      </c>
      <c r="E75" s="27">
        <v>28494.720000000001</v>
      </c>
      <c r="H75" t="s">
        <v>26</v>
      </c>
      <c r="I75" s="11">
        <v>1473753.8200000003</v>
      </c>
      <c r="J75" s="48"/>
    </row>
    <row r="76" spans="1:10" x14ac:dyDescent="0.25">
      <c r="B76" t="s">
        <v>95</v>
      </c>
      <c r="D76" s="27">
        <v>366534.17999999993</v>
      </c>
      <c r="E76" s="27">
        <v>267994.68</v>
      </c>
      <c r="H76" t="s">
        <v>27</v>
      </c>
      <c r="I76" s="11">
        <v>923865.67999999982</v>
      </c>
      <c r="J76" s="48"/>
    </row>
    <row r="77" spans="1:10" x14ac:dyDescent="0.25">
      <c r="A77" t="s">
        <v>86</v>
      </c>
      <c r="D77" s="27">
        <v>1800593.6400000004</v>
      </c>
      <c r="E77" s="27">
        <v>1316803.1400000001</v>
      </c>
      <c r="H77" t="s">
        <v>28</v>
      </c>
      <c r="I77" s="11">
        <v>791066.41999999993</v>
      </c>
      <c r="J77" s="48"/>
    </row>
    <row r="78" spans="1:10" x14ac:dyDescent="0.25">
      <c r="A78" t="s">
        <v>9</v>
      </c>
      <c r="B78" t="s">
        <v>16</v>
      </c>
      <c r="C78" t="s">
        <v>42</v>
      </c>
      <c r="D78" s="27">
        <v>371647.5</v>
      </c>
      <c r="E78" s="27">
        <v>-24832.5</v>
      </c>
      <c r="H78" t="s">
        <v>29</v>
      </c>
      <c r="I78" s="11">
        <v>1023132.24</v>
      </c>
      <c r="J78" s="48">
        <v>0.33987451568912685</v>
      </c>
    </row>
    <row r="79" spans="1:10" x14ac:dyDescent="0.25">
      <c r="C79" t="s">
        <v>37</v>
      </c>
      <c r="D79" s="27">
        <v>356716.25</v>
      </c>
      <c r="E79" s="27">
        <v>-22303.75</v>
      </c>
      <c r="H79" t="s">
        <v>30</v>
      </c>
      <c r="I79" s="11">
        <v>1781985.9200000004</v>
      </c>
      <c r="J79" s="48">
        <v>7.4913250738888382E-2</v>
      </c>
    </row>
    <row r="80" spans="1:10" x14ac:dyDescent="0.25">
      <c r="C80" t="s">
        <v>38</v>
      </c>
      <c r="D80" s="27">
        <v>376312.5</v>
      </c>
      <c r="E80" s="27">
        <v>15052.5</v>
      </c>
      <c r="H80" t="s">
        <v>31</v>
      </c>
      <c r="I80" s="11">
        <v>604600.19999999995</v>
      </c>
      <c r="J80" s="48">
        <v>-0.2101915304500066</v>
      </c>
    </row>
    <row r="81" spans="2:10" x14ac:dyDescent="0.25">
      <c r="C81" t="s">
        <v>39</v>
      </c>
      <c r="D81" s="27">
        <v>965142.5</v>
      </c>
      <c r="E81" s="27">
        <v>-6257.5</v>
      </c>
      <c r="H81" t="s">
        <v>32</v>
      </c>
      <c r="I81" s="11">
        <v>2025765.9000000008</v>
      </c>
      <c r="J81" s="48">
        <v>1.9292526297779964</v>
      </c>
    </row>
    <row r="82" spans="2:10" x14ac:dyDescent="0.25">
      <c r="C82" t="s">
        <v>40</v>
      </c>
      <c r="D82" s="27">
        <v>792843.75</v>
      </c>
      <c r="E82" s="27">
        <v>-12596.25</v>
      </c>
      <c r="G82" t="s">
        <v>98</v>
      </c>
      <c r="I82" s="11">
        <v>13015237.75</v>
      </c>
      <c r="J82" s="48">
        <v>2.3557707480479175</v>
      </c>
    </row>
    <row r="83" spans="2:10" x14ac:dyDescent="0.25">
      <c r="C83" t="s">
        <v>41</v>
      </c>
      <c r="D83" s="27">
        <v>1104828.75</v>
      </c>
      <c r="E83" s="27">
        <v>-70571.25</v>
      </c>
      <c r="G83" t="s">
        <v>49</v>
      </c>
      <c r="I83" s="11">
        <v>16893702.260000002</v>
      </c>
      <c r="J83" s="48"/>
    </row>
    <row r="84" spans="2:10" x14ac:dyDescent="0.25">
      <c r="B84" t="s">
        <v>91</v>
      </c>
      <c r="D84" s="27">
        <v>3967491.25</v>
      </c>
      <c r="E84" s="27">
        <v>-121508.75</v>
      </c>
    </row>
    <row r="85" spans="2:10" x14ac:dyDescent="0.25">
      <c r="B85" t="s">
        <v>18</v>
      </c>
      <c r="C85" t="s">
        <v>42</v>
      </c>
      <c r="D85" s="27">
        <v>392952.5</v>
      </c>
      <c r="E85" s="27">
        <v>-17507.5</v>
      </c>
    </row>
    <row r="86" spans="2:10" x14ac:dyDescent="0.25">
      <c r="C86" t="s">
        <v>37</v>
      </c>
      <c r="D86" s="27">
        <v>1187520.625</v>
      </c>
      <c r="E86" s="27">
        <v>-56099.375</v>
      </c>
    </row>
    <row r="87" spans="2:10" x14ac:dyDescent="0.25">
      <c r="C87" t="s">
        <v>38</v>
      </c>
      <c r="D87" s="27">
        <v>367282.5</v>
      </c>
      <c r="E87" s="27">
        <v>-9997.5</v>
      </c>
    </row>
    <row r="88" spans="2:10" x14ac:dyDescent="0.25">
      <c r="C88" t="s">
        <v>39</v>
      </c>
      <c r="D88" s="27">
        <v>1250380</v>
      </c>
      <c r="E88" s="27">
        <v>-20660</v>
      </c>
    </row>
    <row r="89" spans="2:10" x14ac:dyDescent="0.25">
      <c r="C89" t="s">
        <v>40</v>
      </c>
      <c r="D89" s="27">
        <v>379543.75</v>
      </c>
      <c r="E89" s="27">
        <v>-976.25</v>
      </c>
    </row>
    <row r="90" spans="2:10" x14ac:dyDescent="0.25">
      <c r="C90" t="s">
        <v>41</v>
      </c>
      <c r="D90" s="27">
        <v>313211.25</v>
      </c>
      <c r="E90" s="27">
        <v>9491.25</v>
      </c>
    </row>
    <row r="91" spans="2:10" x14ac:dyDescent="0.25">
      <c r="B91" t="s">
        <v>92</v>
      </c>
      <c r="D91" s="27">
        <v>3890890.625</v>
      </c>
      <c r="E91" s="27">
        <v>-95749.375</v>
      </c>
    </row>
    <row r="92" spans="2:10" x14ac:dyDescent="0.25">
      <c r="B92" t="s">
        <v>19</v>
      </c>
      <c r="C92" t="s">
        <v>42</v>
      </c>
      <c r="D92" s="27">
        <v>1273906.25</v>
      </c>
      <c r="E92" s="27">
        <v>-4633.75</v>
      </c>
    </row>
    <row r="93" spans="2:10" x14ac:dyDescent="0.25">
      <c r="C93" t="s">
        <v>37</v>
      </c>
      <c r="D93" s="27">
        <v>513497.5</v>
      </c>
      <c r="E93" s="27">
        <v>-55182.5</v>
      </c>
    </row>
    <row r="94" spans="2:10" x14ac:dyDescent="0.25">
      <c r="C94" t="s">
        <v>38</v>
      </c>
      <c r="D94" s="27">
        <v>497477.5</v>
      </c>
      <c r="E94" s="27">
        <v>-7242.5</v>
      </c>
    </row>
    <row r="95" spans="2:10" x14ac:dyDescent="0.25">
      <c r="C95" t="s">
        <v>39</v>
      </c>
      <c r="D95" s="27">
        <v>1115385</v>
      </c>
      <c r="E95" s="27">
        <v>-21975</v>
      </c>
    </row>
    <row r="96" spans="2:10" x14ac:dyDescent="0.25">
      <c r="C96" t="s">
        <v>40</v>
      </c>
      <c r="D96" s="27">
        <v>437547.5</v>
      </c>
      <c r="E96" s="27">
        <v>-6812.5</v>
      </c>
    </row>
    <row r="97" spans="2:5" x14ac:dyDescent="0.25">
      <c r="C97" t="s">
        <v>41</v>
      </c>
      <c r="D97" s="27">
        <v>249012.5</v>
      </c>
      <c r="E97" s="27">
        <v>-5627.5</v>
      </c>
    </row>
    <row r="98" spans="2:5" x14ac:dyDescent="0.25">
      <c r="B98" t="s">
        <v>93</v>
      </c>
      <c r="D98" s="27">
        <v>4086826.25</v>
      </c>
      <c r="E98" s="27">
        <v>-101473.75</v>
      </c>
    </row>
    <row r="99" spans="2:5" x14ac:dyDescent="0.25">
      <c r="B99" t="s">
        <v>20</v>
      </c>
      <c r="C99" t="s">
        <v>42</v>
      </c>
      <c r="D99" s="27">
        <v>234233.75</v>
      </c>
      <c r="E99" s="27">
        <v>-8286.25</v>
      </c>
    </row>
    <row r="100" spans="2:5" x14ac:dyDescent="0.25">
      <c r="C100" t="s">
        <v>37</v>
      </c>
      <c r="D100" s="27">
        <v>717517.5</v>
      </c>
      <c r="E100" s="27">
        <v>-64522.5</v>
      </c>
    </row>
    <row r="101" spans="2:5" x14ac:dyDescent="0.25">
      <c r="C101" t="s">
        <v>38</v>
      </c>
      <c r="D101" s="27">
        <v>339910</v>
      </c>
      <c r="E101" s="27">
        <v>4150</v>
      </c>
    </row>
    <row r="102" spans="2:5" x14ac:dyDescent="0.25">
      <c r="C102" t="s">
        <v>39</v>
      </c>
      <c r="D102" s="27">
        <v>1071283.75</v>
      </c>
      <c r="E102" s="27">
        <v>-13276.25</v>
      </c>
    </row>
    <row r="103" spans="2:5" x14ac:dyDescent="0.25">
      <c r="C103" t="s">
        <v>40</v>
      </c>
      <c r="D103" s="27">
        <v>672087.5</v>
      </c>
      <c r="E103" s="27">
        <v>-27512.5</v>
      </c>
    </row>
    <row r="104" spans="2:5" x14ac:dyDescent="0.25">
      <c r="C104" t="s">
        <v>41</v>
      </c>
      <c r="D104" s="27">
        <v>280848.75</v>
      </c>
      <c r="E104" s="27">
        <v>-11231.25</v>
      </c>
    </row>
    <row r="105" spans="2:5" x14ac:dyDescent="0.25">
      <c r="B105" t="s">
        <v>94</v>
      </c>
      <c r="D105" s="27">
        <v>3315881.25</v>
      </c>
      <c r="E105" s="27">
        <v>-120678.75</v>
      </c>
    </row>
    <row r="106" spans="2:5" x14ac:dyDescent="0.25">
      <c r="B106" t="s">
        <v>17</v>
      </c>
      <c r="C106" t="s">
        <v>42</v>
      </c>
      <c r="D106" s="27">
        <v>370867.5</v>
      </c>
      <c r="E106" s="27">
        <v>-39892.5</v>
      </c>
    </row>
    <row r="107" spans="2:5" x14ac:dyDescent="0.25">
      <c r="C107" t="s">
        <v>37</v>
      </c>
      <c r="D107" s="27">
        <v>428456.25</v>
      </c>
      <c r="E107" s="27">
        <v>-24603.75</v>
      </c>
    </row>
    <row r="108" spans="2:5" x14ac:dyDescent="0.25">
      <c r="C108" t="s">
        <v>38</v>
      </c>
      <c r="D108" s="27">
        <v>1033861.25</v>
      </c>
      <c r="E108" s="27">
        <v>-33058.75</v>
      </c>
    </row>
    <row r="109" spans="2:5" x14ac:dyDescent="0.25">
      <c r="C109" t="s">
        <v>39</v>
      </c>
      <c r="D109" s="27">
        <v>865668.75</v>
      </c>
      <c r="E109" s="27">
        <v>-19571.25</v>
      </c>
    </row>
    <row r="110" spans="2:5" x14ac:dyDescent="0.25">
      <c r="C110" t="s">
        <v>40</v>
      </c>
      <c r="D110" s="27">
        <v>1299215</v>
      </c>
      <c r="E110" s="27">
        <v>-36865</v>
      </c>
    </row>
    <row r="111" spans="2:5" x14ac:dyDescent="0.25">
      <c r="C111" t="s">
        <v>41</v>
      </c>
      <c r="D111" s="27">
        <v>352536.25</v>
      </c>
      <c r="E111" s="27">
        <v>-21143.75</v>
      </c>
    </row>
    <row r="112" spans="2:5" x14ac:dyDescent="0.25">
      <c r="B112" t="s">
        <v>95</v>
      </c>
      <c r="D112" s="27">
        <v>4350605</v>
      </c>
      <c r="E112" s="27">
        <v>-175135</v>
      </c>
    </row>
    <row r="113" spans="1:5" x14ac:dyDescent="0.25">
      <c r="A113" t="s">
        <v>87</v>
      </c>
      <c r="D113" s="27">
        <v>19611694.375</v>
      </c>
      <c r="E113" s="27">
        <v>-614545.625</v>
      </c>
    </row>
    <row r="114" spans="1:5" x14ac:dyDescent="0.25">
      <c r="A114" t="s">
        <v>10</v>
      </c>
      <c r="B114" t="s">
        <v>16</v>
      </c>
      <c r="C114" t="s">
        <v>42</v>
      </c>
      <c r="D114" s="27">
        <v>2579791.79</v>
      </c>
      <c r="E114" s="27">
        <v>520946.79</v>
      </c>
    </row>
    <row r="115" spans="1:5" x14ac:dyDescent="0.25">
      <c r="C115" t="s">
        <v>37</v>
      </c>
      <c r="D115" s="27">
        <v>1332156.6499999999</v>
      </c>
      <c r="E115" s="27">
        <v>307811.65000000002</v>
      </c>
    </row>
    <row r="116" spans="1:5" x14ac:dyDescent="0.25">
      <c r="C116" t="s">
        <v>38</v>
      </c>
      <c r="D116" s="27">
        <v>829859.91</v>
      </c>
      <c r="E116" s="27">
        <v>129629.90999999999</v>
      </c>
    </row>
    <row r="117" spans="1:5" x14ac:dyDescent="0.25">
      <c r="C117" t="s">
        <v>39</v>
      </c>
      <c r="D117" s="27">
        <v>3956873.4500000007</v>
      </c>
      <c r="E117" s="27">
        <v>861733.44999999972</v>
      </c>
    </row>
    <row r="118" spans="1:5" x14ac:dyDescent="0.25">
      <c r="C118" t="s">
        <v>40</v>
      </c>
      <c r="D118" s="27">
        <v>1374572.47</v>
      </c>
      <c r="E118" s="27">
        <v>262262.46999999997</v>
      </c>
    </row>
    <row r="119" spans="1:5" x14ac:dyDescent="0.25">
      <c r="C119" t="s">
        <v>41</v>
      </c>
      <c r="D119" s="27">
        <v>667982.25</v>
      </c>
      <c r="E119" s="27">
        <v>176087.25</v>
      </c>
    </row>
    <row r="120" spans="1:5" x14ac:dyDescent="0.25">
      <c r="B120" t="s">
        <v>91</v>
      </c>
      <c r="D120" s="27">
        <v>10741236.520000001</v>
      </c>
      <c r="E120" s="27">
        <v>2258471.5199999996</v>
      </c>
    </row>
    <row r="121" spans="1:5" x14ac:dyDescent="0.25">
      <c r="B121" t="s">
        <v>18</v>
      </c>
      <c r="C121" t="s">
        <v>42</v>
      </c>
      <c r="D121" s="27">
        <v>2686041.5</v>
      </c>
      <c r="E121" s="27">
        <v>616393.99999999988</v>
      </c>
    </row>
    <row r="122" spans="1:5" x14ac:dyDescent="0.25">
      <c r="C122" t="s">
        <v>37</v>
      </c>
      <c r="D122" s="27">
        <v>1397091.15</v>
      </c>
      <c r="E122" s="27">
        <v>307386.15000000002</v>
      </c>
    </row>
    <row r="123" spans="1:5" x14ac:dyDescent="0.25">
      <c r="C123" t="s">
        <v>38</v>
      </c>
      <c r="D123" s="27">
        <v>1140656.7100000002</v>
      </c>
      <c r="E123" s="27">
        <v>266251.70999999996</v>
      </c>
    </row>
    <row r="124" spans="1:5" x14ac:dyDescent="0.25">
      <c r="C124" t="s">
        <v>39</v>
      </c>
      <c r="D124" s="27">
        <v>2532864.6800000002</v>
      </c>
      <c r="E124" s="27">
        <v>525519.67999999993</v>
      </c>
    </row>
    <row r="125" spans="1:5" x14ac:dyDescent="0.25">
      <c r="C125" t="s">
        <v>40</v>
      </c>
      <c r="D125" s="27">
        <v>2332438.1700000004</v>
      </c>
      <c r="E125" s="27">
        <v>549843.16999999993</v>
      </c>
    </row>
    <row r="126" spans="1:5" x14ac:dyDescent="0.25">
      <c r="C126" t="s">
        <v>41</v>
      </c>
      <c r="D126" s="27">
        <v>2038690.51</v>
      </c>
      <c r="E126" s="27">
        <v>444520.51</v>
      </c>
    </row>
    <row r="127" spans="1:5" x14ac:dyDescent="0.25">
      <c r="B127" t="s">
        <v>92</v>
      </c>
      <c r="D127" s="27">
        <v>12127782.720000001</v>
      </c>
      <c r="E127" s="27">
        <v>2709915.2199999997</v>
      </c>
    </row>
    <row r="128" spans="1:5" x14ac:dyDescent="0.25">
      <c r="B128" t="s">
        <v>19</v>
      </c>
      <c r="C128" t="s">
        <v>42</v>
      </c>
      <c r="D128" s="27">
        <v>2179576.75</v>
      </c>
      <c r="E128" s="27">
        <v>518511.75</v>
      </c>
    </row>
    <row r="129" spans="2:5" x14ac:dyDescent="0.25">
      <c r="C129" t="s">
        <v>37</v>
      </c>
      <c r="D129" s="27">
        <v>880929.4</v>
      </c>
      <c r="E129" s="27">
        <v>225089.4</v>
      </c>
    </row>
    <row r="130" spans="2:5" x14ac:dyDescent="0.25">
      <c r="C130" t="s">
        <v>38</v>
      </c>
      <c r="D130" s="27">
        <v>1791079.27</v>
      </c>
      <c r="E130" s="27">
        <v>370674.27</v>
      </c>
    </row>
    <row r="131" spans="2:5" x14ac:dyDescent="0.25">
      <c r="C131" t="s">
        <v>39</v>
      </c>
      <c r="D131" s="27">
        <v>1959650.4900000002</v>
      </c>
      <c r="E131" s="27">
        <v>483540.48999999993</v>
      </c>
    </row>
    <row r="132" spans="2:5" x14ac:dyDescent="0.25">
      <c r="C132" t="s">
        <v>40</v>
      </c>
      <c r="D132" s="27">
        <v>2838468.32</v>
      </c>
      <c r="E132" s="27">
        <v>674593.32000000007</v>
      </c>
    </row>
    <row r="133" spans="2:5" x14ac:dyDescent="0.25">
      <c r="C133" t="s">
        <v>41</v>
      </c>
      <c r="D133" s="27">
        <v>1803191.7100000002</v>
      </c>
      <c r="E133" s="27">
        <v>404766.70999999996</v>
      </c>
    </row>
    <row r="134" spans="2:5" x14ac:dyDescent="0.25">
      <c r="B134" t="s">
        <v>93</v>
      </c>
      <c r="D134" s="27">
        <v>11452895.940000001</v>
      </c>
      <c r="E134" s="27">
        <v>2677175.94</v>
      </c>
    </row>
    <row r="135" spans="2:5" x14ac:dyDescent="0.25">
      <c r="B135" t="s">
        <v>20</v>
      </c>
      <c r="C135" t="s">
        <v>42</v>
      </c>
      <c r="D135" s="27">
        <v>1440996.09</v>
      </c>
      <c r="E135" s="27">
        <v>339066.08999999997</v>
      </c>
    </row>
    <row r="136" spans="2:5" x14ac:dyDescent="0.25">
      <c r="C136" t="s">
        <v>37</v>
      </c>
      <c r="D136" s="27">
        <v>1713425.8499999999</v>
      </c>
      <c r="E136" s="27">
        <v>390860.85000000003</v>
      </c>
    </row>
    <row r="137" spans="2:5" x14ac:dyDescent="0.25">
      <c r="C137" t="s">
        <v>38</v>
      </c>
      <c r="D137" s="27">
        <v>664684.34</v>
      </c>
      <c r="E137" s="27">
        <v>155409.34000000003</v>
      </c>
    </row>
    <row r="138" spans="2:5" x14ac:dyDescent="0.25">
      <c r="C138" t="s">
        <v>39</v>
      </c>
      <c r="D138" s="27">
        <v>3567885.4400000004</v>
      </c>
      <c r="E138" s="27">
        <v>601520.43999999994</v>
      </c>
    </row>
    <row r="139" spans="2:5" x14ac:dyDescent="0.25">
      <c r="C139" t="s">
        <v>40</v>
      </c>
      <c r="D139" s="27">
        <v>606321.43999999994</v>
      </c>
      <c r="E139" s="27">
        <v>110171.44</v>
      </c>
    </row>
    <row r="140" spans="2:5" x14ac:dyDescent="0.25">
      <c r="C140" t="s">
        <v>41</v>
      </c>
      <c r="D140" s="27">
        <v>1798286.2200000002</v>
      </c>
      <c r="E140" s="27">
        <v>442131.22000000003</v>
      </c>
    </row>
    <row r="141" spans="2:5" x14ac:dyDescent="0.25">
      <c r="B141" t="s">
        <v>94</v>
      </c>
      <c r="D141" s="27">
        <v>9791599.3800000008</v>
      </c>
      <c r="E141" s="27">
        <v>2039159.38</v>
      </c>
    </row>
    <row r="142" spans="2:5" x14ac:dyDescent="0.25">
      <c r="B142" t="s">
        <v>17</v>
      </c>
      <c r="C142" t="s">
        <v>42</v>
      </c>
      <c r="D142" s="27">
        <v>1056492.98</v>
      </c>
      <c r="E142" s="27">
        <v>213382.97999999998</v>
      </c>
    </row>
    <row r="143" spans="2:5" x14ac:dyDescent="0.25">
      <c r="C143" t="s">
        <v>37</v>
      </c>
      <c r="D143" s="27">
        <v>757341.03</v>
      </c>
      <c r="E143" s="27">
        <v>167846.03000000003</v>
      </c>
    </row>
    <row r="144" spans="2:5" x14ac:dyDescent="0.25">
      <c r="C144" t="s">
        <v>38</v>
      </c>
      <c r="D144" s="27">
        <v>1122655.79</v>
      </c>
      <c r="E144" s="27">
        <v>204235.78999999998</v>
      </c>
    </row>
    <row r="145" spans="1:5" x14ac:dyDescent="0.25">
      <c r="C145" t="s">
        <v>39</v>
      </c>
      <c r="D145" s="27">
        <v>2864956.64</v>
      </c>
      <c r="E145" s="27">
        <v>584976.64000000013</v>
      </c>
    </row>
    <row r="146" spans="1:5" x14ac:dyDescent="0.25">
      <c r="C146" t="s">
        <v>40</v>
      </c>
      <c r="D146" s="27">
        <v>661621.64999999991</v>
      </c>
      <c r="E146" s="27">
        <v>159861.65000000002</v>
      </c>
    </row>
    <row r="147" spans="1:5" x14ac:dyDescent="0.25">
      <c r="C147" t="s">
        <v>41</v>
      </c>
      <c r="D147" s="27">
        <v>1927678.02</v>
      </c>
      <c r="E147" s="27">
        <v>373148.01999999996</v>
      </c>
    </row>
    <row r="148" spans="1:5" x14ac:dyDescent="0.25">
      <c r="B148" t="s">
        <v>95</v>
      </c>
      <c r="D148" s="27">
        <v>8390746.1099999994</v>
      </c>
      <c r="E148" s="27">
        <v>1703451.1100000003</v>
      </c>
    </row>
    <row r="149" spans="1:5" x14ac:dyDescent="0.25">
      <c r="A149" t="s">
        <v>88</v>
      </c>
      <c r="D149" s="27">
        <v>52504260.670000009</v>
      </c>
      <c r="E149" s="27">
        <v>11388173.17</v>
      </c>
    </row>
    <row r="150" spans="1:5" x14ac:dyDescent="0.25">
      <c r="A150" t="s">
        <v>8</v>
      </c>
      <c r="B150" t="s">
        <v>16</v>
      </c>
      <c r="C150" t="s">
        <v>42</v>
      </c>
      <c r="D150" s="27">
        <v>44741.024999999994</v>
      </c>
      <c r="E150" s="27">
        <v>11006.025</v>
      </c>
    </row>
    <row r="151" spans="1:5" x14ac:dyDescent="0.25">
      <c r="C151" t="s">
        <v>37</v>
      </c>
      <c r="D151" s="27">
        <v>126091.20000000001</v>
      </c>
      <c r="E151" s="27">
        <v>32161.200000000004</v>
      </c>
    </row>
    <row r="152" spans="1:5" x14ac:dyDescent="0.25">
      <c r="C152" t="s">
        <v>38</v>
      </c>
      <c r="D152" s="27">
        <v>57994.8</v>
      </c>
      <c r="E152" s="27">
        <v>15324.8</v>
      </c>
    </row>
    <row r="153" spans="1:5" x14ac:dyDescent="0.25">
      <c r="C153" t="s">
        <v>39</v>
      </c>
      <c r="D153" s="27">
        <v>198132</v>
      </c>
      <c r="E153" s="27">
        <v>51292</v>
      </c>
    </row>
    <row r="154" spans="1:5" x14ac:dyDescent="0.25">
      <c r="C154" t="s">
        <v>40</v>
      </c>
      <c r="D154" s="27">
        <v>22731.300000000003</v>
      </c>
      <c r="E154" s="27">
        <v>6271.3000000000011</v>
      </c>
    </row>
    <row r="155" spans="1:5" x14ac:dyDescent="0.25">
      <c r="C155" t="s">
        <v>41</v>
      </c>
      <c r="D155" s="27">
        <v>60523.65</v>
      </c>
      <c r="E155" s="27">
        <v>16433.650000000001</v>
      </c>
    </row>
    <row r="156" spans="1:5" x14ac:dyDescent="0.25">
      <c r="B156" t="s">
        <v>91</v>
      </c>
      <c r="D156" s="27">
        <v>510213.97500000003</v>
      </c>
      <c r="E156" s="27">
        <v>132488.97500000001</v>
      </c>
    </row>
    <row r="157" spans="1:5" x14ac:dyDescent="0.25">
      <c r="B157" t="s">
        <v>18</v>
      </c>
      <c r="C157" t="s">
        <v>42</v>
      </c>
      <c r="D157" s="27">
        <v>32738.85</v>
      </c>
      <c r="E157" s="27">
        <v>8808.85</v>
      </c>
    </row>
    <row r="158" spans="1:5" x14ac:dyDescent="0.25">
      <c r="C158" t="s">
        <v>37</v>
      </c>
      <c r="D158" s="27">
        <v>39432</v>
      </c>
      <c r="E158" s="27">
        <v>12752</v>
      </c>
    </row>
    <row r="159" spans="1:5" x14ac:dyDescent="0.25">
      <c r="C159" t="s">
        <v>38</v>
      </c>
      <c r="D159" s="27">
        <v>62485.8</v>
      </c>
      <c r="E159" s="27">
        <v>16755.800000000003</v>
      </c>
    </row>
    <row r="160" spans="1:5" x14ac:dyDescent="0.25">
      <c r="C160" t="s">
        <v>39</v>
      </c>
      <c r="D160" s="27">
        <v>241130.1</v>
      </c>
      <c r="E160" s="27">
        <v>70910.100000000006</v>
      </c>
    </row>
    <row r="161" spans="2:5" x14ac:dyDescent="0.25">
      <c r="C161" t="s">
        <v>40</v>
      </c>
      <c r="D161" s="27">
        <v>88198.875</v>
      </c>
      <c r="E161" s="27">
        <v>19963.875</v>
      </c>
    </row>
    <row r="162" spans="2:5" x14ac:dyDescent="0.25">
      <c r="C162" t="s">
        <v>41</v>
      </c>
      <c r="D162" s="27">
        <v>129816.45</v>
      </c>
      <c r="E162" s="27">
        <v>35351.449999999997</v>
      </c>
    </row>
    <row r="163" spans="2:5" x14ac:dyDescent="0.25">
      <c r="B163" t="s">
        <v>92</v>
      </c>
      <c r="D163" s="27">
        <v>593802.07499999995</v>
      </c>
      <c r="E163" s="27">
        <v>164542.07500000001</v>
      </c>
    </row>
    <row r="164" spans="2:5" x14ac:dyDescent="0.25">
      <c r="B164" t="s">
        <v>19</v>
      </c>
      <c r="C164" t="s">
        <v>42</v>
      </c>
      <c r="D164" s="27">
        <v>23052.3</v>
      </c>
      <c r="E164" s="27">
        <v>6242.2999999999993</v>
      </c>
    </row>
    <row r="165" spans="2:5" x14ac:dyDescent="0.25">
      <c r="C165" t="s">
        <v>37</v>
      </c>
      <c r="D165" s="27">
        <v>32837.699999999997</v>
      </c>
      <c r="E165" s="27">
        <v>8827.7000000000007</v>
      </c>
    </row>
    <row r="166" spans="2:5" x14ac:dyDescent="0.25">
      <c r="C166" t="s">
        <v>38</v>
      </c>
      <c r="D166" s="27">
        <v>23626.799999999999</v>
      </c>
      <c r="E166" s="27">
        <v>7306.7999999999993</v>
      </c>
    </row>
    <row r="167" spans="2:5" x14ac:dyDescent="0.25">
      <c r="C167" t="s">
        <v>39</v>
      </c>
      <c r="D167" s="27">
        <v>112689.45</v>
      </c>
      <c r="E167" s="27">
        <v>32649.45</v>
      </c>
    </row>
    <row r="168" spans="2:5" x14ac:dyDescent="0.25">
      <c r="C168" t="s">
        <v>40</v>
      </c>
      <c r="D168" s="27">
        <v>46264.5</v>
      </c>
      <c r="E168" s="27">
        <v>12454.5</v>
      </c>
    </row>
    <row r="169" spans="2:5" x14ac:dyDescent="0.25">
      <c r="C169" t="s">
        <v>41</v>
      </c>
      <c r="D169" s="27">
        <v>62874</v>
      </c>
      <c r="E169" s="27">
        <v>17874</v>
      </c>
    </row>
    <row r="170" spans="2:5" x14ac:dyDescent="0.25">
      <c r="B170" t="s">
        <v>93</v>
      </c>
      <c r="D170" s="27">
        <v>301344.75</v>
      </c>
      <c r="E170" s="27">
        <v>85354.75</v>
      </c>
    </row>
    <row r="171" spans="2:5" x14ac:dyDescent="0.25">
      <c r="B171" t="s">
        <v>20</v>
      </c>
      <c r="C171" t="s">
        <v>42</v>
      </c>
      <c r="D171" s="27">
        <v>52918.95</v>
      </c>
      <c r="E171" s="27">
        <v>12648.95</v>
      </c>
    </row>
    <row r="172" spans="2:5" x14ac:dyDescent="0.25">
      <c r="C172" t="s">
        <v>37</v>
      </c>
      <c r="D172" s="27">
        <v>76821.75</v>
      </c>
      <c r="E172" s="27">
        <v>24211.75</v>
      </c>
    </row>
    <row r="173" spans="2:5" x14ac:dyDescent="0.25">
      <c r="C173" t="s">
        <v>38</v>
      </c>
      <c r="D173" s="27">
        <v>127970.24999999999</v>
      </c>
      <c r="E173" s="27">
        <v>39250.25</v>
      </c>
    </row>
    <row r="174" spans="2:5" x14ac:dyDescent="0.25">
      <c r="C174" t="s">
        <v>39</v>
      </c>
      <c r="D174" s="27">
        <v>134240.4</v>
      </c>
      <c r="E174" s="27">
        <v>40690.400000000001</v>
      </c>
    </row>
    <row r="175" spans="2:5" x14ac:dyDescent="0.25">
      <c r="C175" t="s">
        <v>40</v>
      </c>
      <c r="D175" s="27">
        <v>88729.95</v>
      </c>
      <c r="E175" s="27">
        <v>24839.949999999997</v>
      </c>
    </row>
    <row r="176" spans="2:5" x14ac:dyDescent="0.25">
      <c r="C176" t="s">
        <v>41</v>
      </c>
      <c r="D176" s="27">
        <v>30455.1</v>
      </c>
      <c r="E176" s="27">
        <v>8905.0999999999985</v>
      </c>
    </row>
    <row r="177" spans="1:5" x14ac:dyDescent="0.25">
      <c r="B177" t="s">
        <v>94</v>
      </c>
      <c r="D177" s="27">
        <v>511136.39999999997</v>
      </c>
      <c r="E177" s="27">
        <v>150546.4</v>
      </c>
    </row>
    <row r="178" spans="1:5" x14ac:dyDescent="0.25">
      <c r="B178" t="s">
        <v>17</v>
      </c>
      <c r="C178" t="s">
        <v>42</v>
      </c>
      <c r="D178" s="27">
        <v>95234.324999999997</v>
      </c>
      <c r="E178" s="27">
        <v>24899.324999999997</v>
      </c>
    </row>
    <row r="179" spans="1:5" x14ac:dyDescent="0.25">
      <c r="C179" t="s">
        <v>37</v>
      </c>
      <c r="D179" s="27">
        <v>62122.35</v>
      </c>
      <c r="E179" s="27">
        <v>16152.349999999999</v>
      </c>
    </row>
    <row r="180" spans="1:5" x14ac:dyDescent="0.25">
      <c r="C180" t="s">
        <v>38</v>
      </c>
      <c r="D180" s="27">
        <v>18161.400000000001</v>
      </c>
      <c r="E180" s="27">
        <v>5241.3999999999996</v>
      </c>
    </row>
    <row r="181" spans="1:5" x14ac:dyDescent="0.25">
      <c r="C181" t="s">
        <v>39</v>
      </c>
      <c r="D181" s="27">
        <v>221537.4</v>
      </c>
      <c r="E181" s="27">
        <v>63197.399999999994</v>
      </c>
    </row>
    <row r="182" spans="1:5" x14ac:dyDescent="0.25">
      <c r="C182" t="s">
        <v>40</v>
      </c>
      <c r="D182" s="27">
        <v>18573.75</v>
      </c>
      <c r="E182" s="27">
        <v>5123.75</v>
      </c>
    </row>
    <row r="183" spans="1:5" x14ac:dyDescent="0.25">
      <c r="C183" t="s">
        <v>41</v>
      </c>
      <c r="D183" s="27">
        <v>49756.649999999994</v>
      </c>
      <c r="E183" s="27">
        <v>12556.649999999998</v>
      </c>
    </row>
    <row r="184" spans="1:5" x14ac:dyDescent="0.25">
      <c r="B184" t="s">
        <v>95</v>
      </c>
      <c r="D184" s="27">
        <v>465385.875</v>
      </c>
      <c r="E184" s="27">
        <v>127170.87499999999</v>
      </c>
    </row>
    <row r="185" spans="1:5" x14ac:dyDescent="0.25">
      <c r="A185" t="s">
        <v>89</v>
      </c>
      <c r="D185" s="27">
        <v>2381883.0749999997</v>
      </c>
      <c r="E185" s="27">
        <v>660103.07500000007</v>
      </c>
    </row>
    <row r="186" spans="1:5" x14ac:dyDescent="0.25">
      <c r="A186" t="s">
        <v>7</v>
      </c>
      <c r="B186" t="s">
        <v>16</v>
      </c>
      <c r="C186" t="s">
        <v>42</v>
      </c>
      <c r="D186" s="27">
        <v>792408</v>
      </c>
      <c r="E186" s="27">
        <v>91408</v>
      </c>
    </row>
    <row r="187" spans="1:5" x14ac:dyDescent="0.25">
      <c r="C187" t="s">
        <v>37</v>
      </c>
      <c r="D187" s="27">
        <v>684630</v>
      </c>
      <c r="E187" s="27">
        <v>37130</v>
      </c>
    </row>
    <row r="188" spans="1:5" x14ac:dyDescent="0.25">
      <c r="C188" t="s">
        <v>38</v>
      </c>
      <c r="D188" s="27">
        <v>1392190.5</v>
      </c>
      <c r="E188" s="27">
        <v>120815.5</v>
      </c>
    </row>
    <row r="189" spans="1:5" x14ac:dyDescent="0.25">
      <c r="C189" t="s">
        <v>39</v>
      </c>
      <c r="D189" s="27">
        <v>2326353</v>
      </c>
      <c r="E189" s="27">
        <v>237603</v>
      </c>
    </row>
    <row r="190" spans="1:5" x14ac:dyDescent="0.25">
      <c r="C190" t="s">
        <v>40</v>
      </c>
      <c r="D190" s="27">
        <v>1105027.5</v>
      </c>
      <c r="E190" s="27">
        <v>89402.5</v>
      </c>
    </row>
    <row r="191" spans="1:5" x14ac:dyDescent="0.25">
      <c r="C191" t="s">
        <v>41</v>
      </c>
      <c r="D191" s="27">
        <v>2876940</v>
      </c>
      <c r="E191" s="27">
        <v>324440</v>
      </c>
    </row>
    <row r="192" spans="1:5" x14ac:dyDescent="0.25">
      <c r="B192" t="s">
        <v>91</v>
      </c>
      <c r="D192" s="27">
        <v>9177549</v>
      </c>
      <c r="E192" s="27">
        <v>900799</v>
      </c>
    </row>
    <row r="193" spans="2:5" x14ac:dyDescent="0.25">
      <c r="B193" t="s">
        <v>18</v>
      </c>
      <c r="C193" t="s">
        <v>42</v>
      </c>
      <c r="D193" s="27">
        <v>861435</v>
      </c>
      <c r="E193" s="27">
        <v>29435</v>
      </c>
    </row>
    <row r="194" spans="2:5" x14ac:dyDescent="0.25">
      <c r="C194" t="s">
        <v>37</v>
      </c>
      <c r="D194" s="27">
        <v>733491</v>
      </c>
      <c r="E194" s="27">
        <v>76241</v>
      </c>
    </row>
    <row r="195" spans="2:5" x14ac:dyDescent="0.25">
      <c r="C195" t="s">
        <v>38</v>
      </c>
      <c r="D195" s="27">
        <v>1908693</v>
      </c>
      <c r="E195" s="27">
        <v>152693</v>
      </c>
    </row>
    <row r="196" spans="2:5" x14ac:dyDescent="0.25">
      <c r="C196" t="s">
        <v>39</v>
      </c>
      <c r="D196" s="27">
        <v>1464775.5</v>
      </c>
      <c r="E196" s="27">
        <v>183650.5</v>
      </c>
    </row>
    <row r="197" spans="2:5" x14ac:dyDescent="0.25">
      <c r="C197" t="s">
        <v>40</v>
      </c>
      <c r="D197" s="27">
        <v>1144029</v>
      </c>
      <c r="E197" s="27">
        <v>114279</v>
      </c>
    </row>
    <row r="198" spans="2:5" x14ac:dyDescent="0.25">
      <c r="C198" t="s">
        <v>41</v>
      </c>
      <c r="D198" s="27">
        <v>1257183</v>
      </c>
      <c r="E198" s="27">
        <v>174433</v>
      </c>
    </row>
    <row r="199" spans="2:5" x14ac:dyDescent="0.25">
      <c r="B199" t="s">
        <v>92</v>
      </c>
      <c r="D199" s="27">
        <v>7369606.5</v>
      </c>
      <c r="E199" s="27">
        <v>730731.5</v>
      </c>
    </row>
    <row r="200" spans="2:5" x14ac:dyDescent="0.25">
      <c r="B200" t="s">
        <v>19</v>
      </c>
      <c r="C200" t="s">
        <v>42</v>
      </c>
      <c r="D200" s="27">
        <v>432396</v>
      </c>
      <c r="E200" s="27">
        <v>55146</v>
      </c>
    </row>
    <row r="201" spans="2:5" x14ac:dyDescent="0.25">
      <c r="C201" t="s">
        <v>37</v>
      </c>
      <c r="D201" s="27">
        <v>1596000</v>
      </c>
      <c r="E201" s="27">
        <v>162250</v>
      </c>
    </row>
    <row r="202" spans="2:5" x14ac:dyDescent="0.25">
      <c r="C202" t="s">
        <v>38</v>
      </c>
      <c r="D202" s="27">
        <v>1208622</v>
      </c>
      <c r="E202" s="27">
        <v>155122</v>
      </c>
    </row>
    <row r="203" spans="2:5" x14ac:dyDescent="0.25">
      <c r="C203" t="s">
        <v>39</v>
      </c>
      <c r="D203" s="27">
        <v>1998627</v>
      </c>
      <c r="E203" s="27">
        <v>218502</v>
      </c>
    </row>
    <row r="204" spans="2:5" x14ac:dyDescent="0.25">
      <c r="C204" t="s">
        <v>40</v>
      </c>
      <c r="D204" s="27">
        <v>1010538</v>
      </c>
      <c r="E204" s="27">
        <v>64038</v>
      </c>
    </row>
    <row r="205" spans="2:5" x14ac:dyDescent="0.25">
      <c r="C205" t="s">
        <v>41</v>
      </c>
      <c r="D205" s="27">
        <v>1081665</v>
      </c>
      <c r="E205" s="27">
        <v>116915</v>
      </c>
    </row>
    <row r="206" spans="2:5" x14ac:dyDescent="0.25">
      <c r="B206" t="s">
        <v>93</v>
      </c>
      <c r="D206" s="27">
        <v>7327848</v>
      </c>
      <c r="E206" s="27">
        <v>771973</v>
      </c>
    </row>
    <row r="207" spans="2:5" x14ac:dyDescent="0.25">
      <c r="B207" t="s">
        <v>20</v>
      </c>
      <c r="C207" t="s">
        <v>42</v>
      </c>
      <c r="D207" s="27">
        <v>1317144</v>
      </c>
      <c r="E207" s="27">
        <v>131644</v>
      </c>
    </row>
    <row r="208" spans="2:5" x14ac:dyDescent="0.25">
      <c r="C208" t="s">
        <v>37</v>
      </c>
      <c r="D208" s="27">
        <v>353376</v>
      </c>
      <c r="E208" s="27">
        <v>29626</v>
      </c>
    </row>
    <row r="209" spans="1:5" x14ac:dyDescent="0.25">
      <c r="C209" t="s">
        <v>38</v>
      </c>
      <c r="D209" s="27">
        <v>740130</v>
      </c>
      <c r="E209" s="27">
        <v>89130</v>
      </c>
    </row>
    <row r="210" spans="1:5" x14ac:dyDescent="0.25">
      <c r="C210" t="s">
        <v>39</v>
      </c>
      <c r="D210" s="27">
        <v>2800770</v>
      </c>
      <c r="E210" s="27">
        <v>260520</v>
      </c>
    </row>
    <row r="211" spans="1:5" x14ac:dyDescent="0.25">
      <c r="C211" t="s">
        <v>40</v>
      </c>
      <c r="D211" s="27">
        <v>855165</v>
      </c>
      <c r="E211" s="27">
        <v>45165</v>
      </c>
    </row>
    <row r="212" spans="1:5" x14ac:dyDescent="0.25">
      <c r="C212" t="s">
        <v>41</v>
      </c>
      <c r="D212" s="27">
        <v>1029771</v>
      </c>
      <c r="E212" s="27">
        <v>111521</v>
      </c>
    </row>
    <row r="213" spans="1:5" x14ac:dyDescent="0.25">
      <c r="B213" t="s">
        <v>94</v>
      </c>
      <c r="D213" s="27">
        <v>7096356</v>
      </c>
      <c r="E213" s="27">
        <v>667606</v>
      </c>
    </row>
    <row r="214" spans="1:5" x14ac:dyDescent="0.25">
      <c r="B214" t="s">
        <v>17</v>
      </c>
      <c r="C214" t="s">
        <v>42</v>
      </c>
      <c r="D214" s="27">
        <v>1190898</v>
      </c>
      <c r="E214" s="27">
        <v>99648</v>
      </c>
    </row>
    <row r="215" spans="1:5" x14ac:dyDescent="0.25">
      <c r="C215" t="s">
        <v>37</v>
      </c>
      <c r="D215" s="27">
        <v>543015</v>
      </c>
      <c r="E215" s="27">
        <v>42765</v>
      </c>
    </row>
    <row r="216" spans="1:5" x14ac:dyDescent="0.25">
      <c r="C216" t="s">
        <v>38</v>
      </c>
      <c r="D216" s="27">
        <v>1425303</v>
      </c>
      <c r="E216" s="27">
        <v>225553</v>
      </c>
    </row>
    <row r="217" spans="1:5" x14ac:dyDescent="0.25">
      <c r="C217" t="s">
        <v>39</v>
      </c>
      <c r="D217" s="27">
        <v>2908284</v>
      </c>
      <c r="E217" s="27">
        <v>331034</v>
      </c>
    </row>
    <row r="218" spans="1:5" x14ac:dyDescent="0.25">
      <c r="C218" t="s">
        <v>40</v>
      </c>
      <c r="D218" s="27">
        <v>2293218</v>
      </c>
      <c r="E218" s="27">
        <v>118218</v>
      </c>
    </row>
    <row r="219" spans="1:5" x14ac:dyDescent="0.25">
      <c r="C219" t="s">
        <v>41</v>
      </c>
      <c r="D219" s="27">
        <v>3095841</v>
      </c>
      <c r="E219" s="27">
        <v>254841</v>
      </c>
    </row>
    <row r="220" spans="1:5" x14ac:dyDescent="0.25">
      <c r="B220" t="s">
        <v>95</v>
      </c>
      <c r="D220" s="27">
        <v>11456559</v>
      </c>
      <c r="E220" s="27">
        <v>1072059</v>
      </c>
    </row>
    <row r="221" spans="1:5" x14ac:dyDescent="0.25">
      <c r="A221" t="s">
        <v>90</v>
      </c>
      <c r="D221" s="27">
        <v>42427918.5</v>
      </c>
      <c r="E221" s="27">
        <v>4143168.5</v>
      </c>
    </row>
    <row r="222" spans="1:5" x14ac:dyDescent="0.25">
      <c r="A222" t="s">
        <v>49</v>
      </c>
      <c r="D222" s="27">
        <v>118726350.26000002</v>
      </c>
      <c r="E222" s="27">
        <v>16893702.259999998</v>
      </c>
    </row>
  </sheetData>
  <mergeCells count="20">
    <mergeCell ref="E25:G25"/>
    <mergeCell ref="A4:C4"/>
    <mergeCell ref="E16:H16"/>
    <mergeCell ref="N19:P19"/>
    <mergeCell ref="G62:J62"/>
    <mergeCell ref="S6:V6"/>
    <mergeCell ref="N41:P41"/>
    <mergeCell ref="N4:O4"/>
    <mergeCell ref="A29:C31"/>
    <mergeCell ref="A38:E39"/>
    <mergeCell ref="J4:L4"/>
    <mergeCell ref="J23:K23"/>
    <mergeCell ref="J24:K24"/>
    <mergeCell ref="J26:K26"/>
    <mergeCell ref="J27:K27"/>
    <mergeCell ref="J38:L39"/>
    <mergeCell ref="A16:C16"/>
    <mergeCell ref="E4:H4"/>
    <mergeCell ref="G40:J40"/>
    <mergeCell ref="J29:L29"/>
  </mergeCells>
  <conditionalFormatting sqref="A20:A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B26">
    <cfRule type="colorScale" priority="24">
      <colorScale>
        <cfvo type="min"/>
        <cfvo type="max"/>
        <color rgb="FF00B0F0"/>
        <color rgb="FFFFC000"/>
      </colorScale>
    </cfRule>
  </conditionalFormatting>
  <conditionalFormatting pivot="1" sqref="C21:C26">
    <cfRule type="colorScale" priority="23">
      <colorScale>
        <cfvo type="min"/>
        <cfvo type="max"/>
        <color rgb="FFFFEF9C"/>
        <color rgb="FFFF7128"/>
      </colorScale>
    </cfRule>
  </conditionalFormatting>
  <conditionalFormatting pivot="1" sqref="B21:B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H7:H12">
    <cfRule type="colorScale" priority="21">
      <colorScale>
        <cfvo type="min"/>
        <cfvo type="max"/>
        <color rgb="FFFFEF9C"/>
        <color rgb="FF63BE7B"/>
      </colorScale>
    </cfRule>
  </conditionalFormatting>
  <conditionalFormatting pivot="1" sqref="C7:C11">
    <cfRule type="colorScale" priority="20">
      <colorScale>
        <cfvo type="min"/>
        <cfvo type="max"/>
        <color rgb="FFFFEF9C"/>
        <color rgb="FF63BE7B"/>
      </colorScale>
    </cfRule>
  </conditionalFormatting>
  <conditionalFormatting pivot="1" sqref="B7:B11">
    <cfRule type="colorScale" priority="19">
      <colorScale>
        <cfvo type="min"/>
        <cfvo type="max"/>
        <color rgb="FFFFEF9C"/>
        <color rgb="FFFF7128"/>
      </colorScale>
    </cfRule>
  </conditionalFormatting>
  <conditionalFormatting sqref="N8:N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8:O13">
    <cfRule type="colorScale" priority="13">
      <colorScale>
        <cfvo type="min"/>
        <cfvo type="max"/>
        <color rgb="FFFFEF9C"/>
        <color rgb="FFFF7128"/>
      </colorScale>
    </cfRule>
  </conditionalFormatting>
  <conditionalFormatting sqref="N23:N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44:P47">
    <cfRule type="dataBar" priority="4">
      <dataBar>
        <cfvo type="min"/>
        <cfvo type="max"/>
        <color rgb="FF008AEF"/>
      </dataBar>
    </cfRule>
  </conditionalFormatting>
  <conditionalFormatting pivot="1" sqref="O44:O47">
    <cfRule type="dataBar" priority="3">
      <dataBar>
        <cfvo type="min"/>
        <cfvo type="max"/>
        <color rgb="FFFFB628"/>
      </dataBar>
    </cfRule>
  </conditionalFormatting>
  <conditionalFormatting sqref="S8:S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9:U14 U16:U21">
    <cfRule type="colorScale" priority="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P30"/>
  <sheetViews>
    <sheetView topLeftCell="C1" workbookViewId="0">
      <selection activeCell="R24" sqref="R24"/>
    </sheetView>
  </sheetViews>
  <sheetFormatPr defaultRowHeight="15" x14ac:dyDescent="0.25"/>
  <cols>
    <col min="13" max="13" width="13.7109375" bestFit="1" customWidth="1"/>
    <col min="14" max="16" width="12.5703125" bestFit="1" customWidth="1"/>
    <col min="17" max="17" width="13.28515625" bestFit="1" customWidth="1"/>
    <col min="18" max="19" width="10.42578125" customWidth="1"/>
    <col min="20" max="20" width="10.42578125" bestFit="1" customWidth="1"/>
    <col min="21" max="21" width="11" bestFit="1" customWidth="1"/>
    <col min="22" max="24" width="10.42578125" bestFit="1" customWidth="1"/>
    <col min="25" max="25" width="11" bestFit="1" customWidth="1"/>
    <col min="26" max="27" width="10.42578125" bestFit="1" customWidth="1"/>
    <col min="28" max="29" width="11" bestFit="1" customWidth="1"/>
    <col min="30" max="31" width="10.42578125" bestFit="1" customWidth="1"/>
    <col min="32" max="32" width="12" bestFit="1" customWidth="1"/>
  </cols>
  <sheetData>
    <row r="4" spans="15:16" x14ac:dyDescent="0.25">
      <c r="O4" s="26"/>
      <c r="P4" s="11"/>
    </row>
    <row r="5" spans="15:16" x14ac:dyDescent="0.25">
      <c r="O5" s="26"/>
      <c r="P5" s="11"/>
    </row>
    <row r="6" spans="15:16" x14ac:dyDescent="0.25">
      <c r="O6" s="26"/>
      <c r="P6" s="11"/>
    </row>
    <row r="7" spans="15:16" x14ac:dyDescent="0.25">
      <c r="O7" s="26"/>
      <c r="P7" s="11"/>
    </row>
    <row r="8" spans="15:16" x14ac:dyDescent="0.25">
      <c r="O8" s="26"/>
      <c r="P8" s="11"/>
    </row>
    <row r="9" spans="15:16" x14ac:dyDescent="0.25">
      <c r="O9" s="26"/>
      <c r="P9" s="11"/>
    </row>
    <row r="10" spans="15:16" x14ac:dyDescent="0.25">
      <c r="O10" s="26"/>
      <c r="P10" s="11"/>
    </row>
    <row r="11" spans="15:16" x14ac:dyDescent="0.25">
      <c r="O11" s="26"/>
      <c r="P11" s="11"/>
    </row>
    <row r="12" spans="15:16" x14ac:dyDescent="0.25">
      <c r="O12" s="26"/>
      <c r="P12" s="11"/>
    </row>
    <row r="13" spans="15:16" x14ac:dyDescent="0.25">
      <c r="O13" s="26"/>
      <c r="P13" s="11"/>
    </row>
    <row r="14" spans="15:16" x14ac:dyDescent="0.25">
      <c r="O14" s="26"/>
      <c r="P14" s="11"/>
    </row>
    <row r="15" spans="15:16" x14ac:dyDescent="0.25">
      <c r="O15" s="26"/>
      <c r="P15" s="11"/>
    </row>
    <row r="16" spans="15:16" x14ac:dyDescent="0.25">
      <c r="O16" s="26"/>
      <c r="P16" s="11"/>
    </row>
    <row r="17" spans="13:16" x14ac:dyDescent="0.25">
      <c r="O17" s="26"/>
      <c r="P17" s="11"/>
    </row>
    <row r="18" spans="13:16" x14ac:dyDescent="0.25">
      <c r="O18" s="26"/>
      <c r="P18" s="11"/>
    </row>
    <row r="19" spans="13:16" x14ac:dyDescent="0.25">
      <c r="O19" s="26"/>
      <c r="P19" s="11"/>
    </row>
    <row r="20" spans="13:16" x14ac:dyDescent="0.25">
      <c r="O20" s="26"/>
      <c r="P20" s="11"/>
    </row>
    <row r="24" spans="13:16" x14ac:dyDescent="0.25">
      <c r="M24" s="68"/>
      <c r="N24" s="68"/>
      <c r="O24" s="68"/>
    </row>
    <row r="25" spans="13:16" x14ac:dyDescent="0.25">
      <c r="M25" s="13" t="s">
        <v>43</v>
      </c>
      <c r="N25" s="13" t="s">
        <v>50</v>
      </c>
      <c r="O25" s="13" t="s">
        <v>52</v>
      </c>
    </row>
    <row r="26" spans="13:16" x14ac:dyDescent="0.25">
      <c r="M26" s="13" t="s">
        <v>47</v>
      </c>
      <c r="N26" s="13">
        <v>37372486.725000016</v>
      </c>
      <c r="O26" s="13">
        <v>3388866.7250000001</v>
      </c>
    </row>
    <row r="27" spans="13:16" x14ac:dyDescent="0.25">
      <c r="M27" s="13" t="s">
        <v>45</v>
      </c>
      <c r="N27" s="13">
        <v>34629778.699999996</v>
      </c>
      <c r="O27" s="13">
        <v>6188857.7000000011</v>
      </c>
    </row>
    <row r="28" spans="13:16" x14ac:dyDescent="0.25">
      <c r="M28" s="13" t="s">
        <v>46</v>
      </c>
      <c r="N28" s="13">
        <v>38780430.835000038</v>
      </c>
      <c r="O28" s="13">
        <v>5579522.8349999972</v>
      </c>
    </row>
    <row r="29" spans="13:16" x14ac:dyDescent="0.25">
      <c r="M29" s="13" t="s">
        <v>44</v>
      </c>
      <c r="N29" s="13">
        <v>7943654</v>
      </c>
      <c r="O29" s="13">
        <v>1736455</v>
      </c>
    </row>
    <row r="30" spans="13:16" x14ac:dyDescent="0.25">
      <c r="M30" s="13" t="s">
        <v>49</v>
      </c>
      <c r="N30" s="13">
        <v>118726350.26000005</v>
      </c>
      <c r="O30" s="13">
        <v>16893702.259999998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Statical Analysis</vt:lpstr>
      <vt:lpstr>Graphical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sanskar</cp:lastModifiedBy>
  <dcterms:created xsi:type="dcterms:W3CDTF">2014-01-28T02:45:41Z</dcterms:created>
  <dcterms:modified xsi:type="dcterms:W3CDTF">2023-10-04T17:49:42Z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