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ughk2/Desktop/"/>
    </mc:Choice>
  </mc:AlternateContent>
  <xr:revisionPtr revIDLastSave="0" documentId="8_{A144C7D2-B18B-594C-B522-5C9E954D309A}" xr6:coauthVersionLast="47" xr6:coauthVersionMax="47" xr10:uidLastSave="{00000000-0000-0000-0000-000000000000}"/>
  <bookViews>
    <workbookView xWindow="380" yWindow="500" windowWidth="28040" windowHeight="15880" xr2:uid="{415E8AD9-BCD9-DC48-9D48-AE5E58F7E1A2}"/>
  </bookViews>
  <sheets>
    <sheet name="Sheet1" sheetId="1" r:id="rId1"/>
  </sheets>
  <definedNames>
    <definedName name="_xlchart.v1.0" hidden="1">Sheet1!$J$20:$J$28</definedName>
    <definedName name="_xlchart.v1.1" hidden="1">Sheet1!$K$20:$K$28</definedName>
    <definedName name="_xlchart.v1.2" hidden="1">Sheet1!$J$20:$J$28</definedName>
    <definedName name="_xlchart.v1.3" hidden="1">Sheet1!$K$20:$K$28</definedName>
    <definedName name="_xlchart.v1.4" hidden="1">Sheet1!$J$20:$J$28</definedName>
    <definedName name="_xlchart.v1.5" hidden="1">Sheet1!$K$20:$K$28</definedName>
    <definedName name="_xlchart.v1.6" hidden="1">Sheet1!$J$20:$J$28</definedName>
    <definedName name="_xlchart.v1.7" hidden="1">Sheet1!$K$20:$K$28</definedName>
    <definedName name="_xlchart.v1.8" hidden="1">Sheet1!$J$20:$J$28</definedName>
    <definedName name="_xlchart.v1.9" hidden="1">Sheet1!$K$20:$K$28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R9" i="1"/>
  <c r="R8" i="1"/>
  <c r="S14" i="1" l="1"/>
  <c r="Q9" i="1"/>
  <c r="Q8" i="1"/>
  <c r="Q5" i="1"/>
  <c r="R5" i="1" s="1"/>
  <c r="S5" i="1" s="1"/>
  <c r="T5" i="1" s="1"/>
  <c r="Q4" i="1"/>
  <c r="R4" i="1" s="1"/>
  <c r="S4" i="1" s="1"/>
  <c r="T4" i="1" s="1"/>
  <c r="R23" i="1"/>
  <c r="R22" i="1"/>
  <c r="R21" i="1"/>
  <c r="R20" i="1"/>
  <c r="H20" i="1"/>
  <c r="N24" i="1"/>
  <c r="M24" i="1"/>
  <c r="I25" i="1"/>
  <c r="H27" i="1" s="1"/>
  <c r="H25" i="1"/>
  <c r="L13" i="1"/>
  <c r="J12" i="1"/>
  <c r="J13" i="1" s="1"/>
  <c r="J14" i="1" s="1"/>
  <c r="J15" i="1" s="1"/>
  <c r="M34" i="1"/>
  <c r="N34" i="1"/>
  <c r="O34" i="1"/>
  <c r="M35" i="1"/>
  <c r="N35" i="1"/>
  <c r="O35" i="1"/>
  <c r="Q35" i="1" s="1"/>
  <c r="M36" i="1"/>
  <c r="N36" i="1"/>
  <c r="O36" i="1"/>
  <c r="Q36" i="1" s="1"/>
  <c r="M37" i="1"/>
  <c r="N37" i="1"/>
  <c r="O37" i="1"/>
  <c r="Q37" i="1" s="1"/>
  <c r="M38" i="1"/>
  <c r="N38" i="1"/>
  <c r="O38" i="1"/>
  <c r="Q38" i="1" s="1"/>
  <c r="M39" i="1"/>
  <c r="N39" i="1"/>
  <c r="O39" i="1"/>
  <c r="N10" i="1"/>
  <c r="F9" i="1" s="1"/>
  <c r="G9" i="1" s="1"/>
  <c r="J9" i="1" s="1"/>
  <c r="H9" i="1"/>
  <c r="L15" i="1" l="1"/>
  <c r="L16" i="1" s="1"/>
  <c r="M20" i="1"/>
  <c r="N20" i="1" s="1"/>
  <c r="M21" i="1"/>
  <c r="N21" i="1" s="1"/>
  <c r="M22" i="1"/>
  <c r="N22" i="1" s="1"/>
  <c r="M23" i="1"/>
  <c r="N23" i="1" s="1"/>
  <c r="M25" i="1"/>
  <c r="N25" i="1" s="1"/>
  <c r="Q34" i="1"/>
  <c r="Q39" i="1"/>
</calcChain>
</file>

<file path=xl/sharedStrings.xml><?xml version="1.0" encoding="utf-8"?>
<sst xmlns="http://schemas.openxmlformats.org/spreadsheetml/2006/main" count="2" uniqueCount="2">
  <si>
    <t>V_low</t>
  </si>
  <si>
    <t>V_high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</si>
</sst>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Sheet1!$J$20:$J$28</c:f>
              <c:numCache>
                <c:formatCode>General</c:formatCode>
                <c:ptCount val="9"/>
                <c:pt idx="0">
                  <c:v>0.5</c:v>
                </c:pt>
                <c:pt idx="1">
                  <c:v>0.87</c:v>
                </c:pt>
                <c:pt idx="2">
                  <c:v>1</c:v>
                </c:pt>
                <c:pt idx="3">
                  <c:v>1.5</c:v>
                </c:pt>
                <c:pt idx="4">
                  <c:v>1.6</c:v>
                </c:pt>
                <c:pt idx="5">
                  <c:v>1.8</c:v>
                </c:pt>
              </c:numCache>
            </c:numRef>
          </c:xVal>
          <c:yVal>
            <c:numRef>
              <c:f>Sheet1!$K$20:$K$28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1.0980000000000001</c:v>
                </c:pt>
                <c:pt idx="2">
                  <c:v>1.357</c:v>
                </c:pt>
                <c:pt idx="3">
                  <c:v>2.4300000000000002</c:v>
                </c:pt>
                <c:pt idx="4">
                  <c:v>2.64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C-8E46-BE66-8D74894B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58368"/>
        <c:axId val="1814270816"/>
      </c:scatterChart>
      <c:valAx>
        <c:axId val="18147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70816"/>
        <c:crosses val="autoZero"/>
        <c:crossBetween val="midCat"/>
      </c:valAx>
      <c:valAx>
        <c:axId val="18142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10</xdr:row>
      <xdr:rowOff>63500</xdr:rowOff>
    </xdr:from>
    <xdr:to>
      <xdr:col>9</xdr:col>
      <xdr:colOff>338665</xdr:colOff>
      <xdr:row>26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B140D-CCB1-F648-BB1F-ADF2150B9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974E-A1D9-5A4F-9529-75110653820B}">
  <dimension ref="F3:T39"/>
  <sheetViews>
    <sheetView tabSelected="1" topLeftCell="H1" zoomScale="120" zoomScaleNormal="120" workbookViewId="0">
      <selection activeCell="Q9" sqref="Q9"/>
    </sheetView>
  </sheetViews>
  <sheetFormatPr baseColWidth="10" defaultRowHeight="16" x14ac:dyDescent="0.2"/>
  <cols>
    <col min="10" max="10" width="12.1640625" bestFit="1" customWidth="1"/>
    <col min="14" max="14" width="12.83203125" bestFit="1" customWidth="1"/>
  </cols>
  <sheetData>
    <row r="3" spans="6:20" x14ac:dyDescent="0.2">
      <c r="Q3">
        <v>3</v>
      </c>
      <c r="R3">
        <v>-1.4</v>
      </c>
      <c r="S3">
        <v>-1</v>
      </c>
      <c r="T3">
        <v>3.6</v>
      </c>
    </row>
    <row r="4" spans="6:20" x14ac:dyDescent="0.2">
      <c r="O4" t="s">
        <v>0</v>
      </c>
      <c r="P4">
        <v>0.48099999999999998</v>
      </c>
      <c r="Q4">
        <f>P4*$Q$3</f>
        <v>1.4430000000000001</v>
      </c>
      <c r="R4">
        <f>Q4+R3</f>
        <v>4.3000000000000149E-2</v>
      </c>
      <c r="S4">
        <f>R4*S3</f>
        <v>-4.3000000000000149E-2</v>
      </c>
      <c r="T4">
        <f>S4+T3</f>
        <v>3.5569999999999999</v>
      </c>
    </row>
    <row r="5" spans="6:20" x14ac:dyDescent="0.2">
      <c r="O5" t="s">
        <v>1</v>
      </c>
      <c r="P5">
        <v>1.5720000000000001</v>
      </c>
      <c r="Q5">
        <f>P5*$Q$3</f>
        <v>4.7160000000000002</v>
      </c>
      <c r="R5">
        <f>Q5+R3</f>
        <v>3.3160000000000003</v>
      </c>
      <c r="S5">
        <f>R5*S3</f>
        <v>-3.3160000000000003</v>
      </c>
      <c r="T5">
        <f>S5+T3</f>
        <v>0.28399999999999981</v>
      </c>
    </row>
    <row r="7" spans="6:20" x14ac:dyDescent="0.2">
      <c r="H7">
        <v>0.45</v>
      </c>
      <c r="Q7">
        <v>2.2200000000000002</v>
      </c>
    </row>
    <row r="8" spans="6:20" x14ac:dyDescent="0.2">
      <c r="G8">
        <v>2.222</v>
      </c>
      <c r="H8" s="2">
        <v>1.222</v>
      </c>
      <c r="P8">
        <v>24</v>
      </c>
      <c r="Q8">
        <f>P4*Q7</f>
        <v>1.06782</v>
      </c>
      <c r="R8">
        <f>Q8/S14</f>
        <v>218.47597199999998</v>
      </c>
      <c r="T8">
        <f>(Q9-Q8)/(P9-P8)</f>
        <v>5.0882773109243709E-3</v>
      </c>
    </row>
    <row r="9" spans="6:20" x14ac:dyDescent="0.2">
      <c r="F9" s="1">
        <f>N10</f>
        <v>1.5942028985507246</v>
      </c>
      <c r="G9" s="2">
        <f>F9*G8</f>
        <v>3.5423188405797101</v>
      </c>
      <c r="H9" s="2">
        <f>H8*H7</f>
        <v>0.54990000000000006</v>
      </c>
      <c r="J9" s="2">
        <f>G9-H9</f>
        <v>2.9924188405797101</v>
      </c>
      <c r="M9">
        <v>470</v>
      </c>
      <c r="P9">
        <v>500</v>
      </c>
      <c r="Q9">
        <f>P5*Q7</f>
        <v>3.4898400000000005</v>
      </c>
      <c r="R9">
        <f>Q9/S14</f>
        <v>714.02126400000009</v>
      </c>
    </row>
    <row r="10" spans="6:20" x14ac:dyDescent="0.2">
      <c r="M10">
        <v>220</v>
      </c>
      <c r="N10" s="1">
        <f>5*M10/(M10+M9)</f>
        <v>1.5942028985507246</v>
      </c>
    </row>
    <row r="12" spans="6:20" x14ac:dyDescent="0.2">
      <c r="J12">
        <f>0.87-0.689</f>
        <v>0.18100000000000005</v>
      </c>
    </row>
    <row r="13" spans="6:20" x14ac:dyDescent="0.2">
      <c r="J13">
        <f>J12/2700</f>
        <v>6.7037037037037054E-5</v>
      </c>
      <c r="L13">
        <f>5/10000</f>
        <v>5.0000000000000001E-4</v>
      </c>
    </row>
    <row r="14" spans="6:20" x14ac:dyDescent="0.2">
      <c r="J14">
        <f>J13*3300</f>
        <v>0.22122222222222229</v>
      </c>
      <c r="S14">
        <f>5/1023</f>
        <v>4.8875855327468231E-3</v>
      </c>
    </row>
    <row r="15" spans="6:20" x14ac:dyDescent="0.2">
      <c r="J15">
        <f>J14+0.87</f>
        <v>1.0912222222222223</v>
      </c>
      <c r="L15">
        <f>L13+J13</f>
        <v>5.6703703703703712E-4</v>
      </c>
    </row>
    <row r="16" spans="6:20" x14ac:dyDescent="0.2">
      <c r="L16">
        <f>L15*1000</f>
        <v>0.56703703703703712</v>
      </c>
    </row>
    <row r="20" spans="8:18" x14ac:dyDescent="0.2">
      <c r="H20">
        <f>2700/3300</f>
        <v>0.81818181818181823</v>
      </c>
      <c r="J20">
        <v>0.5</v>
      </c>
      <c r="K20">
        <v>0.56000000000000005</v>
      </c>
      <c r="M20">
        <f>J20*$H$27</f>
        <v>0.93846153846153846</v>
      </c>
      <c r="N20">
        <f>M20-K20</f>
        <v>0.3784615384615384</v>
      </c>
      <c r="P20">
        <v>0.5</v>
      </c>
      <c r="Q20">
        <v>1.1200000000000001</v>
      </c>
      <c r="R20">
        <f>Q20/P20</f>
        <v>2.2400000000000002</v>
      </c>
    </row>
    <row r="21" spans="8:18" x14ac:dyDescent="0.2">
      <c r="J21">
        <v>0.87</v>
      </c>
      <c r="K21">
        <v>1.0980000000000001</v>
      </c>
      <c r="M21">
        <f t="shared" ref="M21:M25" si="0">J21*$H$27</f>
        <v>1.6329230769230769</v>
      </c>
      <c r="N21">
        <f t="shared" ref="N21:N25" si="1">M21-K21</f>
        <v>0.53492307692307683</v>
      </c>
      <c r="P21">
        <v>1</v>
      </c>
      <c r="Q21">
        <v>2.2400000000000002</v>
      </c>
      <c r="R21">
        <f>Q21/P21</f>
        <v>2.2400000000000002</v>
      </c>
    </row>
    <row r="22" spans="8:18" x14ac:dyDescent="0.2">
      <c r="J22">
        <v>1</v>
      </c>
      <c r="K22">
        <v>1.357</v>
      </c>
      <c r="M22">
        <f t="shared" si="0"/>
        <v>1.8769230769230769</v>
      </c>
      <c r="N22">
        <f t="shared" si="1"/>
        <v>0.51992307692307693</v>
      </c>
      <c r="P22">
        <v>1.5</v>
      </c>
      <c r="Q22">
        <v>3.36</v>
      </c>
      <c r="R22">
        <f>Q22/P22</f>
        <v>2.2399999999999998</v>
      </c>
    </row>
    <row r="23" spans="8:18" x14ac:dyDescent="0.2">
      <c r="J23">
        <v>1.5</v>
      </c>
      <c r="K23">
        <v>2.4300000000000002</v>
      </c>
      <c r="M23">
        <f t="shared" si="0"/>
        <v>2.8153846153846152</v>
      </c>
      <c r="N23">
        <f t="shared" si="1"/>
        <v>0.38538461538461499</v>
      </c>
      <c r="P23">
        <v>2</v>
      </c>
      <c r="Q23">
        <v>3.58</v>
      </c>
      <c r="R23">
        <f>Q23/P23</f>
        <v>1.79</v>
      </c>
    </row>
    <row r="24" spans="8:18" x14ac:dyDescent="0.2">
      <c r="J24">
        <v>1.6</v>
      </c>
      <c r="K24">
        <v>2.64</v>
      </c>
      <c r="M24">
        <f t="shared" si="0"/>
        <v>3.0030769230769234</v>
      </c>
      <c r="N24">
        <f t="shared" si="1"/>
        <v>0.3630769230769233</v>
      </c>
    </row>
    <row r="25" spans="8:18" x14ac:dyDescent="0.2">
      <c r="H25">
        <f>J25-J20</f>
        <v>1.3</v>
      </c>
      <c r="I25">
        <f>K25-K20</f>
        <v>2.44</v>
      </c>
      <c r="J25">
        <v>1.8</v>
      </c>
      <c r="K25">
        <v>3</v>
      </c>
      <c r="M25">
        <f t="shared" si="0"/>
        <v>3.3784615384615386</v>
      </c>
      <c r="N25">
        <f t="shared" si="1"/>
        <v>0.37846153846153863</v>
      </c>
    </row>
    <row r="27" spans="8:18" x14ac:dyDescent="0.2">
      <c r="H27">
        <f>I25/H25</f>
        <v>1.8769230769230769</v>
      </c>
    </row>
    <row r="31" spans="8:18" x14ac:dyDescent="0.2">
      <c r="I31" s="3"/>
    </row>
    <row r="34" spans="12:17" x14ac:dyDescent="0.2">
      <c r="L34">
        <v>1.5</v>
      </c>
      <c r="M34" t="e">
        <f t="shared" ref="M34:M39" si="2">($M$18-L34)/$M$19</f>
        <v>#DIV/0!</v>
      </c>
      <c r="N34" t="e">
        <f t="shared" ref="N34:N39" si="3">($N$18-L34)/$N$19</f>
        <v>#DIV/0!</v>
      </c>
      <c r="O34" t="e">
        <f t="shared" ref="O34:O39" si="4">L34/$O$19</f>
        <v>#DIV/0!</v>
      </c>
      <c r="Q34" t="e">
        <f t="shared" ref="Q34:Q39" si="5">O34-N34-M34</f>
        <v>#DIV/0!</v>
      </c>
    </row>
    <row r="35" spans="12:17" x14ac:dyDescent="0.2">
      <c r="L35">
        <v>1.6</v>
      </c>
      <c r="M35" t="e">
        <f t="shared" si="2"/>
        <v>#DIV/0!</v>
      </c>
      <c r="N35" t="e">
        <f t="shared" si="3"/>
        <v>#DIV/0!</v>
      </c>
      <c r="O35" t="e">
        <f t="shared" si="4"/>
        <v>#DIV/0!</v>
      </c>
      <c r="Q35" t="e">
        <f t="shared" si="5"/>
        <v>#DIV/0!</v>
      </c>
    </row>
    <row r="36" spans="12:17" x14ac:dyDescent="0.2">
      <c r="L36">
        <v>1.7</v>
      </c>
      <c r="M36" t="e">
        <f t="shared" si="2"/>
        <v>#DIV/0!</v>
      </c>
      <c r="N36" t="e">
        <f t="shared" si="3"/>
        <v>#DIV/0!</v>
      </c>
      <c r="O36" t="e">
        <f t="shared" si="4"/>
        <v>#DIV/0!</v>
      </c>
      <c r="Q36" t="e">
        <f t="shared" si="5"/>
        <v>#DIV/0!</v>
      </c>
    </row>
    <row r="37" spans="12:17" x14ac:dyDescent="0.2">
      <c r="L37">
        <v>1.8</v>
      </c>
      <c r="M37" t="e">
        <f t="shared" si="2"/>
        <v>#DIV/0!</v>
      </c>
      <c r="N37" t="e">
        <f t="shared" si="3"/>
        <v>#DIV/0!</v>
      </c>
      <c r="O37" t="e">
        <f t="shared" si="4"/>
        <v>#DIV/0!</v>
      </c>
      <c r="Q37" t="e">
        <f t="shared" si="5"/>
        <v>#DIV/0!</v>
      </c>
    </row>
    <row r="38" spans="12:17" x14ac:dyDescent="0.2">
      <c r="L38">
        <v>1.9</v>
      </c>
      <c r="M38" t="e">
        <f t="shared" si="2"/>
        <v>#DIV/0!</v>
      </c>
      <c r="N38" t="e">
        <f t="shared" si="3"/>
        <v>#DIV/0!</v>
      </c>
      <c r="O38" t="e">
        <f t="shared" si="4"/>
        <v>#DIV/0!</v>
      </c>
      <c r="Q38" t="e">
        <f t="shared" si="5"/>
        <v>#DIV/0!</v>
      </c>
    </row>
    <row r="39" spans="12:17" x14ac:dyDescent="0.2">
      <c r="L39">
        <v>2</v>
      </c>
      <c r="M39" t="e">
        <f t="shared" si="2"/>
        <v>#DIV/0!</v>
      </c>
      <c r="N39" t="e">
        <f t="shared" si="3"/>
        <v>#DIV/0!</v>
      </c>
      <c r="O39" t="e">
        <f t="shared" si="4"/>
        <v>#DIV/0!</v>
      </c>
      <c r="Q39" t="e">
        <f t="shared" si="5"/>
        <v>#DIV/0!</v>
      </c>
    </row>
  </sheetData>
  <pageMargins left="0.7" right="0.7" top="0.75" bottom="0.75" header="0.3" footer="0.3"/>
  <headerFooter>
    <oddFooter>&amp;L_x000D_&amp;1#&amp;"Calibri"&amp;7&amp;K000000 C2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2022-02-10T11:18:35Z</dcterms:created>
  <dcterms:modified xsi:type="dcterms:W3CDTF">2022-02-10T16:34:45Z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2022-02-10T11:18:35Z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ee63249e-2621-4607-8069-94a754c7f8ba</vt:lpwstr>
  </property>
  <property fmtid="{D5CDD505-2E9C-101B-9397-08002B2CF9AE}" pid="8" name="MSIP_Label_0359f705-2ba0-454b-9cfc-6ce5bcaac040_ContentBits">
    <vt:lpwstr>2</vt:lpwstr>
  </property>
</Properties>
</file>