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Задание 1 исх данные, решение" sheetId="1" state="visible" r:id="rId2"/>
    <sheet name="Задание 1 порядок работы" sheetId="2" state="visible" r:id="rId3"/>
    <sheet name="Задание 2 исх данные, решение" sheetId="3" state="visible" r:id="rId4"/>
    <sheet name="Задание 2 порядок работы 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<sst xmlns="http://schemas.openxmlformats.org/spreadsheetml/2006/main" count="138" uniqueCount="100">
  <si>
    <t xml:space="preserve">Лабораторная работа 2</t>
  </si>
  <si>
    <t xml:space="preserve">Выбор варианта осуществляется в соответствии с номером студента по списку в журнале. Если по списку студент 18-й, то выбирать 8 вариант</t>
  </si>
  <si>
    <r>
      <rPr>
        <b val="true"/>
        <sz val="12"/>
        <color rgb="FFC00000"/>
        <rFont val="Calibri"/>
        <family val="2"/>
        <charset val="204"/>
      </rPr>
      <t xml:space="preserve">Задание 1. Найти доход и доходность простых акций </t>
    </r>
    <r>
      <rPr>
        <b val="true"/>
        <sz val="12"/>
        <color rgb="FF000000"/>
        <rFont val="Calibri"/>
        <family val="2"/>
        <charset val="204"/>
      </rPr>
      <t xml:space="preserve">(заполнить показатели таблицы в соответствии с вариантом)</t>
    </r>
  </si>
  <si>
    <t xml:space="preserve">Показатель</t>
  </si>
  <si>
    <t xml:space="preserve">Вариант</t>
  </si>
  <si>
    <t xml:space="preserve">Выручка от реализации продукции (работ, услуг), тыс. руб.</t>
  </si>
  <si>
    <t xml:space="preserve">Себестоимость реализованной продукции, тыс. руб.</t>
  </si>
  <si>
    <t xml:space="preserve">Штрафы взыскания с поставщиков АО за нарушение договорных поставок, тыс. руб.</t>
  </si>
  <si>
    <t xml:space="preserve">Дивиденды на акции, приобретенные предприятием, тыс. руб.</t>
  </si>
  <si>
    <t xml:space="preserve">Прибыль  от реализации излишних основных средств, тыс. руб.</t>
  </si>
  <si>
    <t xml:space="preserve">Курсовые разницы от пересчета активов, тыс. руб.</t>
  </si>
  <si>
    <t xml:space="preserve">Цена  акции, руб./шт.</t>
  </si>
  <si>
    <t xml:space="preserve">Платежи за сверхнормативные выбросы загрязняющих веществ в атмосферу, тыс. руб.</t>
  </si>
  <si>
    <t xml:space="preserve">Доля остающейся в распоряжении предприятия чистой прибыли, направляемой на выплату дивидендов, %</t>
  </si>
  <si>
    <t xml:space="preserve">Число акций, тыс. шт.</t>
  </si>
  <si>
    <t xml:space="preserve">Доля привилегированных акций в общем объеме эмиссии, %</t>
  </si>
  <si>
    <t xml:space="preserve">Доходность привилегированных акций, %</t>
  </si>
  <si>
    <t xml:space="preserve">НДС, тыс. руб.</t>
  </si>
  <si>
    <t xml:space="preserve">НДС</t>
  </si>
  <si>
    <t xml:space="preserve">Прибыль от реализации продукции, тыс. руб.</t>
  </si>
  <si>
    <t xml:space="preserve">Преал</t>
  </si>
  <si>
    <t xml:space="preserve">Прибыль отчетного периода (общая), тыс. руб.</t>
  </si>
  <si>
    <t xml:space="preserve">Потч</t>
  </si>
  <si>
    <t xml:space="preserve">Налог на прибыль, тыс. руб.</t>
  </si>
  <si>
    <t xml:space="preserve">Нпр</t>
  </si>
  <si>
    <t xml:space="preserve">Пибыль чистая, тыс. руб.</t>
  </si>
  <si>
    <t xml:space="preserve">Чпр</t>
  </si>
  <si>
    <t xml:space="preserve">Прибыль в распоряжении АО, тыс. Руб. (Чпр – платежи за выбросы)</t>
  </si>
  <si>
    <t xml:space="preserve">Пчист</t>
  </si>
  <si>
    <t xml:space="preserve">Прибыль на выплату дивидентов всех, тыс. руб.</t>
  </si>
  <si>
    <t xml:space="preserve">Чпдив</t>
  </si>
  <si>
    <t xml:space="preserve">Выплаты по привилегированным акциям, тыс .руб. (вообще не уверен)</t>
  </si>
  <si>
    <t xml:space="preserve">Дприв.ак</t>
  </si>
  <si>
    <t xml:space="preserve">Сумма денежных выплат по простым акциям, тыс. руб.</t>
  </si>
  <si>
    <t xml:space="preserve">Дпр.ак</t>
  </si>
  <si>
    <t xml:space="preserve">Число простых акций, шт</t>
  </si>
  <si>
    <t xml:space="preserve">Nпр.ак</t>
  </si>
  <si>
    <t xml:space="preserve">Доходность простых акций, %</t>
  </si>
  <si>
    <t xml:space="preserve">Rпр.ак</t>
  </si>
  <si>
    <t xml:space="preserve">Доход на 1 простую акцию, руб.</t>
  </si>
  <si>
    <t xml:space="preserve">Сндс</t>
  </si>
  <si>
    <t xml:space="preserve">Пинв (равна прибыли от реализации излишних основных средств)</t>
  </si>
  <si>
    <t xml:space="preserve">Пфин (Штрафы с поставщиков+Дивиденды+Курсовые разницы)</t>
  </si>
  <si>
    <t xml:space="preserve">Нпр (20% Потч)</t>
  </si>
  <si>
    <t xml:space="preserve">Методические указания</t>
  </si>
  <si>
    <r>
      <rPr>
        <sz val="12"/>
        <color rgb="FF000000"/>
        <rFont val="Calibri"/>
        <family val="2"/>
        <charset val="204"/>
      </rPr>
      <t xml:space="preserve">1. Определяется прибыль от реализации продукции П</t>
    </r>
    <r>
      <rPr>
        <vertAlign val="subscript"/>
        <sz val="12"/>
        <color rgb="FF000000"/>
        <rFont val="Calibri"/>
        <family val="2"/>
        <charset val="204"/>
      </rPr>
      <t xml:space="preserve">р</t>
    </r>
    <r>
      <rPr>
        <sz val="12"/>
        <color rgb="FF000000"/>
        <rFont val="Calibri"/>
        <family val="2"/>
        <charset val="204"/>
      </rPr>
      <t xml:space="preserve">, как разность между величиной выручки от реализации продукции (товаров, работ, услуг) и ее полной себестоимостью, отчислениями и налоговыми выплатами</t>
    </r>
  </si>
  <si>
    <t xml:space="preserve">Преал = В - НДС - С</t>
  </si>
  <si>
    <t xml:space="preserve">где В – выручка от реализации продукции; НДС – налог на добавленную стоимость; С – полная себестоимость продукции</t>
  </si>
  <si>
    <t xml:space="preserve">НДС = В ∙ Сндс / (1+Сндс)</t>
  </si>
  <si>
    <t xml:space="preserve">Сндс - ставка НДС (на 2024 г. 20%)</t>
  </si>
  <si>
    <t xml:space="preserve">2. Вычисляется прибыль отчетного периода Потч</t>
  </si>
  <si>
    <t xml:space="preserve">Потч = Преал+Пинв+Пфин</t>
  </si>
  <si>
    <t xml:space="preserve">где Пинв - прибыль от инвестиционной деятельности (операции с основными средствами), Пфин - прибыль от финансовой деятельности (операции с ценными бумагами, штрафы, пени, неустойки, курсовые разницы и др.)</t>
  </si>
  <si>
    <t xml:space="preserve">3. Вычисляется чистая прибыль Пчист, которая представляет собой разность между прибылью от реализации и суммой внесенных в бюджет налогов</t>
  </si>
  <si>
    <t xml:space="preserve">Пчист = Потч - Нпр</t>
  </si>
  <si>
    <r>
      <rPr>
        <sz val="12"/>
        <color rgb="FF000000"/>
        <rFont val="Calibri"/>
        <family val="2"/>
        <charset val="204"/>
      </rPr>
      <t xml:space="preserve">где Н</t>
    </r>
    <r>
      <rPr>
        <vertAlign val="subscript"/>
        <sz val="12"/>
        <color rgb="FF000000"/>
        <rFont val="Calibri"/>
        <family val="2"/>
        <charset val="204"/>
      </rPr>
      <t xml:space="preserve">пр</t>
    </r>
    <r>
      <rPr>
        <sz val="12"/>
        <color rgb="FF000000"/>
        <rFont val="Calibri"/>
        <family val="2"/>
        <charset val="204"/>
      </rPr>
      <t xml:space="preserve"> – налог на прибыль (20% от прибыли отчетного периода)</t>
    </r>
  </si>
  <si>
    <r>
      <rPr>
        <sz val="12"/>
        <color rgb="FF000000"/>
        <rFont val="Calibri"/>
        <family val="2"/>
        <charset val="204"/>
      </rPr>
      <t xml:space="preserve">4. Определяется чистая прибыль, остающаяся в распоряжении предприятия ЧП</t>
    </r>
    <r>
      <rPr>
        <vertAlign val="subscript"/>
        <sz val="12"/>
        <color rgb="FF000000"/>
        <rFont val="Calibri"/>
        <family val="2"/>
        <charset val="204"/>
      </rPr>
      <t xml:space="preserve">р</t>
    </r>
  </si>
  <si>
    <t xml:space="preserve">ЧПр = Пчист - П(Ш)</t>
  </si>
  <si>
    <t xml:space="preserve">где П(Ш) – платежи и штрафы, уплачиваемые из чистой прибыли (Платежи за сверхнормативные выбросы загрязняющих веществ в атмосферу и др.)</t>
  </si>
  <si>
    <r>
      <rPr>
        <sz val="12"/>
        <color rgb="FF000000"/>
        <rFont val="Calibri"/>
        <family val="2"/>
        <charset val="204"/>
      </rPr>
      <t xml:space="preserve">5. Рассчитывается чистая прибыль, направляемая на выплату дивидендов ЧП</t>
    </r>
    <r>
      <rPr>
        <vertAlign val="subscript"/>
        <sz val="12"/>
        <color rgb="FF000000"/>
        <rFont val="Calibri"/>
        <family val="2"/>
        <charset val="204"/>
      </rPr>
      <t xml:space="preserve">див </t>
    </r>
    <r>
      <rPr>
        <sz val="12"/>
        <color rgb="FF000000"/>
        <rFont val="Calibri"/>
        <family val="2"/>
        <charset val="204"/>
      </rPr>
      <t xml:space="preserve">по следующей формуле</t>
    </r>
  </si>
  <si>
    <t xml:space="preserve">ЧПдив = ЧПр ∙ Дчп див / 100</t>
  </si>
  <si>
    <r>
      <rPr>
        <sz val="12"/>
        <color rgb="FF000000"/>
        <rFont val="Calibri"/>
        <family val="2"/>
        <charset val="204"/>
      </rPr>
      <t xml:space="preserve">где Д</t>
    </r>
    <r>
      <rPr>
        <vertAlign val="subscript"/>
        <sz val="12"/>
        <color rgb="FF000000"/>
        <rFont val="Calibri"/>
        <family val="2"/>
        <charset val="204"/>
      </rPr>
      <t xml:space="preserve">ЧП див</t>
    </r>
    <r>
      <rPr>
        <sz val="12"/>
        <color rgb="FF000000"/>
        <rFont val="Calibri"/>
        <family val="2"/>
        <charset val="204"/>
      </rPr>
      <t xml:space="preserve"> – доля остающейся в распоряжении предприятия чистой прибыли, направляемая на выплату дивидендов, %.</t>
    </r>
  </si>
  <si>
    <r>
      <rPr>
        <sz val="12"/>
        <color rgb="FF000000"/>
        <rFont val="Calibri"/>
        <family val="2"/>
        <charset val="204"/>
      </rPr>
      <t xml:space="preserve">6. Дивиденды по привилегированным акциям выплачиваются в твердых процентах от их стоимости. Таким образом, сумма денежных выплат по привилегированным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</rPr>
      <t xml:space="preserve">прив.ак</t>
    </r>
    <r>
      <rPr>
        <sz val="12"/>
        <color rgb="FF000000"/>
        <rFont val="Calibri"/>
        <family val="2"/>
        <charset val="204"/>
      </rPr>
      <t xml:space="preserve"> составит:</t>
    </r>
  </si>
  <si>
    <t xml:space="preserve">Дприв.ак = Nак ∙ Цак ∙ Dприв.ак∙ Rприв.ак / (100 ∙ 100)</t>
  </si>
  <si>
    <r>
      <rPr>
        <sz val="12"/>
        <color rgb="FF000000"/>
        <rFont val="Calibri"/>
        <family val="2"/>
        <charset val="204"/>
      </rPr>
      <t xml:space="preserve">где </t>
    </r>
    <r>
      <rPr>
        <i val="true"/>
        <sz val="12"/>
        <color rgb="FF000000"/>
        <rFont val="Calibri"/>
        <family val="2"/>
        <charset val="204"/>
      </rPr>
      <t xml:space="preserve">N</t>
    </r>
    <r>
      <rPr>
        <vertAlign val="subscript"/>
        <sz val="12"/>
        <color rgb="FF000000"/>
        <rFont val="Calibri"/>
        <family val="2"/>
        <charset val="204"/>
      </rPr>
      <t xml:space="preserve">ак</t>
    </r>
    <r>
      <rPr>
        <sz val="12"/>
        <color rgb="FF000000"/>
        <rFont val="Calibri"/>
        <family val="2"/>
        <charset val="204"/>
      </rPr>
      <t xml:space="preserve"> – общее количество акций, которое выпустило акционерное общество в обращение, шт.; Ц</t>
    </r>
    <r>
      <rPr>
        <vertAlign val="subscript"/>
        <sz val="12"/>
        <color rgb="FF000000"/>
        <rFont val="Calibri"/>
        <family val="2"/>
        <charset val="204"/>
      </rPr>
      <t xml:space="preserve">ак</t>
    </r>
    <r>
      <rPr>
        <sz val="12"/>
        <color rgb="FF000000"/>
        <rFont val="Calibri"/>
        <family val="2"/>
        <charset val="204"/>
      </rPr>
      <t xml:space="preserve"> – номинальная стоимость одной акции, руб.; D</t>
    </r>
    <r>
      <rPr>
        <vertAlign val="subscript"/>
        <sz val="12"/>
        <color rgb="FF000000"/>
        <rFont val="Calibri"/>
        <family val="2"/>
        <charset val="204"/>
      </rPr>
      <t xml:space="preserve">прив.ак</t>
    </r>
    <r>
      <rPr>
        <sz val="12"/>
        <color rgb="FF000000"/>
        <rFont val="Calibri"/>
        <family val="2"/>
        <charset val="204"/>
      </rPr>
      <t xml:space="preserve"> – доля привилегированных акций в общем объеме эмиссии, %; </t>
    </r>
    <r>
      <rPr>
        <i val="true"/>
        <sz val="12"/>
        <color rgb="FF000000"/>
        <rFont val="Calibri"/>
        <family val="2"/>
        <charset val="204"/>
      </rPr>
      <t xml:space="preserve">R</t>
    </r>
    <r>
      <rPr>
        <vertAlign val="subscript"/>
        <sz val="12"/>
        <color rgb="FF000000"/>
        <rFont val="Calibri"/>
        <family val="2"/>
        <charset val="204"/>
      </rPr>
      <t xml:space="preserve">прив.ак</t>
    </r>
    <r>
      <rPr>
        <sz val="12"/>
        <color rgb="FF000000"/>
        <rFont val="Calibri"/>
        <family val="2"/>
        <charset val="204"/>
      </rPr>
      <t xml:space="preserve"> – фиксированный доход, установленный по привилегированным акциям общества, %.</t>
    </r>
  </si>
  <si>
    <r>
      <rPr>
        <sz val="12"/>
        <color rgb="FF000000"/>
        <rFont val="Calibri"/>
        <family val="2"/>
        <charset val="204"/>
      </rPr>
      <t xml:space="preserve">7. Сумма денежных выплат по простым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</rPr>
      <t xml:space="preserve">пр.ак</t>
    </r>
    <r>
      <rPr>
        <sz val="12"/>
        <color rgb="FF000000"/>
        <rFont val="Calibri"/>
        <family val="2"/>
        <charset val="204"/>
      </rPr>
      <t xml:space="preserve"> находится по формуле</t>
    </r>
  </si>
  <si>
    <t xml:space="preserve">Дпр.ак = ЧПдив - Дприв.ак</t>
  </si>
  <si>
    <r>
      <rPr>
        <sz val="12"/>
        <color rgb="FF000000"/>
        <rFont val="Calibri"/>
        <family val="2"/>
        <charset val="204"/>
      </rPr>
      <t xml:space="preserve">8. Уровень доходности простых акций предприятия </t>
    </r>
    <r>
      <rPr>
        <i val="true"/>
        <sz val="12"/>
        <color rgb="FF000000"/>
        <rFont val="Calibri"/>
        <family val="2"/>
        <charset val="204"/>
      </rPr>
      <t xml:space="preserve">R</t>
    </r>
    <r>
      <rPr>
        <vertAlign val="subscript"/>
        <sz val="12"/>
        <color rgb="FF000000"/>
        <rFont val="Calibri"/>
        <family val="2"/>
        <charset val="204"/>
      </rPr>
      <t xml:space="preserve">пр.ак</t>
    </r>
    <r>
      <rPr>
        <sz val="12"/>
        <color rgb="FF000000"/>
        <rFont val="Calibri"/>
        <family val="2"/>
        <charset val="204"/>
      </rPr>
      <t xml:space="preserve">, %, в отчетном году составит</t>
    </r>
  </si>
  <si>
    <t xml:space="preserve">Rпр.ак = Дпр.ак ∙ 100 / (Nак ∙ (100 - Dприв.ак) ∙ Цак</t>
  </si>
  <si>
    <r>
      <rPr>
        <b val="true"/>
        <sz val="12"/>
        <color rgb="FFC00000"/>
        <rFont val="Calibri"/>
        <family val="2"/>
        <charset val="204"/>
      </rPr>
      <t xml:space="preserve">Задание 2. Определить долю учредителя, который вышел из ОДО и размер выплат, которые должны произвести оставшиеся учредители </t>
    </r>
    <r>
      <rPr>
        <b val="true"/>
        <sz val="12"/>
        <color rgb="FF000000"/>
        <rFont val="Calibri"/>
        <family val="2"/>
        <charset val="204"/>
      </rPr>
      <t xml:space="preserve">(заполнить показатели таблицы в соответствии с вариантом)</t>
    </r>
  </si>
  <si>
    <t xml:space="preserve">Число учредителей ОДО, чел.</t>
  </si>
  <si>
    <t xml:space="preserve">Вклад учредителей в уставной фонд, %, итого</t>
  </si>
  <si>
    <t xml:space="preserve">первый</t>
  </si>
  <si>
    <t xml:space="preserve">второй</t>
  </si>
  <si>
    <t xml:space="preserve">третий</t>
  </si>
  <si>
    <t xml:space="preserve">четвертый </t>
  </si>
  <si>
    <t xml:space="preserve">пятый</t>
  </si>
  <si>
    <t xml:space="preserve">шестой</t>
  </si>
  <si>
    <t xml:space="preserve">седьмой</t>
  </si>
  <si>
    <t xml:space="preserve">восьмой</t>
  </si>
  <si>
    <t xml:space="preserve">девятый</t>
  </si>
  <si>
    <t xml:space="preserve">десятый</t>
  </si>
  <si>
    <t xml:space="preserve">одиннадцатый</t>
  </si>
  <si>
    <t xml:space="preserve">двеннадцатый</t>
  </si>
  <si>
    <t xml:space="preserve">Учредитель, который вышел из ОДО (его доля распределяется пропорционально между оставшимися партнерами)</t>
  </si>
  <si>
    <t xml:space="preserve">четвертый</t>
  </si>
  <si>
    <t xml:space="preserve">Уставной фонд на момент выхода, тыс. руб.</t>
  </si>
  <si>
    <t xml:space="preserve">Доля учредителя в момент выхода, тыс. руб.</t>
  </si>
  <si>
    <t xml:space="preserve">Перераспределение долей оставшихся учредителей, %</t>
  </si>
  <si>
    <t xml:space="preserve">25+(20*25/80)</t>
  </si>
  <si>
    <t xml:space="preserve">Выплаты оставшихся учредителей, тыс. руб.</t>
  </si>
  <si>
    <t xml:space="preserve">52*25/80</t>
  </si>
  <si>
    <t xml:space="preserve">Итого</t>
  </si>
  <si>
    <t xml:space="preserve">1. Определяется доля выбывающего учредителя, тыс. руб.</t>
  </si>
  <si>
    <t xml:space="preserve">Фвыб = Фуст ∙ Dвыб /100</t>
  </si>
  <si>
    <t xml:space="preserve">где Фуст - уставной фонд ОДО; Dвыб - доля выбывающего учредителя, 100%.</t>
  </si>
  <si>
    <t xml:space="preserve">2. Рассчитать перераспределение долей каждого из оставшихся учредителей, %</t>
  </si>
  <si>
    <t xml:space="preserve">Di = Di…n/(D1+D2+….+Dn)*100</t>
  </si>
  <si>
    <t xml:space="preserve">3. Рассчитать выплаты между оставшимися учредителями, тыс. руб.</t>
  </si>
  <si>
    <t xml:space="preserve">Фi = Фвыб ∙ Di /100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</si>
</sst>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"/>
    <numFmt numFmtId="167" formatCode="0.00%"/>
    <numFmt numFmtId="168" formatCode="General"/>
  </numFmts>
  <fonts count="1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204"/>
    </font>
    <font>
      <i val="true"/>
      <sz val="10"/>
      <color rgb="FF000000"/>
      <name val="Calibri"/>
      <family val="2"/>
      <charset val="204"/>
    </font>
    <font>
      <b val="true"/>
      <sz val="12"/>
      <color rgb="FFC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 val="true"/>
      <i val="true"/>
      <sz val="14"/>
      <color rgb="FFC00000"/>
      <name val="Calibri"/>
      <family val="2"/>
      <charset val="204"/>
    </font>
    <font>
      <sz val="12"/>
      <color rgb="FF000000"/>
      <name val="Calibri"/>
      <family val="2"/>
      <charset val="204"/>
    </font>
    <font>
      <vertAlign val="subscript"/>
      <sz val="12"/>
      <color rgb="FF000000"/>
      <name val="Calibri"/>
      <family val="2"/>
      <charset val="204"/>
    </font>
    <font>
      <i val="true"/>
      <sz val="12"/>
      <color rgb="FF000000"/>
      <name val="Calibri"/>
      <family val="2"/>
      <charset val="204"/>
    </font>
    <font>
      <b val="true"/>
      <sz val="10"/>
      <color rgb="FF000000"/>
      <name val="Times New Roman"/>
      <family val="1"/>
      <charset val="204"/>
    </font>
    <font>
      <b val="true"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BE5D6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FBE5D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7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8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7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C34" activeCellId="0" sqref="C34"/>
    </sheetView>
  </sheetViews>
  <sheetFormatPr defaultColWidth="8.4296875" defaultRowHeight="14.25" zeroHeight="false" outlineLevelRow="0" outlineLevelCol="0"/>
  <cols>
    <col collapsed="false" customWidth="true" hidden="false" outlineLevel="0" max="1" min="1" style="0" width="55.21"/>
  </cols>
  <sheetData>
    <row r="1" customFormat="false" ht="18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2" t="s">
        <v>1</v>
      </c>
    </row>
    <row r="3" customFormat="false" ht="15.75" hidden="false" customHeight="false" outlineLevel="0" collapsed="false">
      <c r="A3" s="3" t="s">
        <v>2</v>
      </c>
    </row>
    <row r="4" customFormat="false" ht="15" hidden="false" customHeight="true" outlineLevel="0" collapsed="false">
      <c r="A4" s="4" t="s">
        <v>3</v>
      </c>
      <c r="B4" s="4" t="s">
        <v>4</v>
      </c>
      <c r="C4" s="4"/>
      <c r="D4" s="4"/>
      <c r="E4" s="4"/>
      <c r="F4" s="4"/>
      <c r="G4" s="4"/>
      <c r="H4" s="4"/>
      <c r="I4" s="4"/>
      <c r="J4" s="4"/>
      <c r="K4" s="4"/>
    </row>
    <row r="5" customFormat="false" ht="13.8" hidden="false" customHeight="false" outlineLevel="0" collapsed="false">
      <c r="A5" s="4"/>
      <c r="B5" s="5" t="n">
        <v>1</v>
      </c>
      <c r="C5" s="5" t="n">
        <v>2</v>
      </c>
      <c r="D5" s="5" t="n">
        <v>3</v>
      </c>
      <c r="E5" s="5" t="n">
        <v>4</v>
      </c>
      <c r="F5" s="5" t="n">
        <v>5</v>
      </c>
      <c r="G5" s="5" t="n">
        <v>6</v>
      </c>
      <c r="H5" s="5" t="n">
        <v>7</v>
      </c>
      <c r="I5" s="5" t="n">
        <v>8</v>
      </c>
      <c r="J5" s="5" t="n">
        <v>9</v>
      </c>
      <c r="K5" s="5" t="n">
        <v>10</v>
      </c>
    </row>
    <row r="6" customFormat="false" ht="16.5" hidden="false" customHeight="true" outlineLevel="0" collapsed="false">
      <c r="A6" s="6" t="s">
        <v>5</v>
      </c>
      <c r="B6" s="7" t="n">
        <v>10500</v>
      </c>
      <c r="C6" s="7" t="n">
        <v>8500</v>
      </c>
      <c r="D6" s="7" t="n">
        <v>9800</v>
      </c>
      <c r="E6" s="7" t="n">
        <v>8250</v>
      </c>
      <c r="F6" s="8" t="n">
        <v>8600</v>
      </c>
      <c r="G6" s="7" t="n">
        <v>9300</v>
      </c>
      <c r="H6" s="7" t="n">
        <v>9500</v>
      </c>
      <c r="I6" s="7" t="n">
        <v>10200</v>
      </c>
      <c r="J6" s="7" t="n">
        <v>9100</v>
      </c>
      <c r="K6" s="7" t="n">
        <v>10000</v>
      </c>
    </row>
    <row r="7" customFormat="false" ht="17.25" hidden="false" customHeight="true" outlineLevel="0" collapsed="false">
      <c r="A7" s="9" t="s">
        <v>6</v>
      </c>
      <c r="B7" s="7" t="n">
        <v>7350</v>
      </c>
      <c r="C7" s="7" t="n">
        <v>6500</v>
      </c>
      <c r="D7" s="7" t="n">
        <v>6280</v>
      </c>
      <c r="E7" s="7" t="n">
        <v>6300</v>
      </c>
      <c r="F7" s="8" t="n">
        <v>6000</v>
      </c>
      <c r="G7" s="7" t="n">
        <v>6100</v>
      </c>
      <c r="H7" s="7" t="n">
        <v>7700</v>
      </c>
      <c r="I7" s="7" t="n">
        <v>6950</v>
      </c>
      <c r="J7" s="7" t="n">
        <v>7400</v>
      </c>
      <c r="K7" s="7" t="n">
        <v>6950</v>
      </c>
    </row>
    <row r="8" customFormat="false" ht="24.75" hidden="false" customHeight="true" outlineLevel="0" collapsed="false">
      <c r="A8" s="10" t="s">
        <v>7</v>
      </c>
      <c r="B8" s="7" t="n">
        <v>132</v>
      </c>
      <c r="C8" s="7" t="n">
        <v>146</v>
      </c>
      <c r="D8" s="7" t="n">
        <v>16.2</v>
      </c>
      <c r="E8" s="7" t="n">
        <v>14.9</v>
      </c>
      <c r="F8" s="8" t="n">
        <v>13.95</v>
      </c>
      <c r="G8" s="7" t="n">
        <v>15.9</v>
      </c>
      <c r="H8" s="7" t="n">
        <v>18.7</v>
      </c>
      <c r="I8" s="7" t="n">
        <v>19.2</v>
      </c>
      <c r="J8" s="7" t="n">
        <v>17.8</v>
      </c>
      <c r="K8" s="7" t="n">
        <v>18.4</v>
      </c>
    </row>
    <row r="9" customFormat="false" ht="13.5" hidden="false" customHeight="true" outlineLevel="0" collapsed="false">
      <c r="A9" s="11" t="s">
        <v>8</v>
      </c>
      <c r="B9" s="7" t="n">
        <v>280</v>
      </c>
      <c r="C9" s="7" t="n">
        <v>10</v>
      </c>
      <c r="D9" s="7" t="n">
        <v>140</v>
      </c>
      <c r="E9" s="7" t="n">
        <v>35</v>
      </c>
      <c r="F9" s="8" t="n">
        <v>47</v>
      </c>
      <c r="G9" s="7" t="n">
        <v>121</v>
      </c>
      <c r="H9" s="7" t="n">
        <v>98</v>
      </c>
      <c r="I9" s="7" t="n">
        <v>55</v>
      </c>
      <c r="J9" s="7" t="n">
        <v>17.5</v>
      </c>
      <c r="K9" s="7" t="n">
        <v>150</v>
      </c>
    </row>
    <row r="10" customFormat="false" ht="17.25" hidden="false" customHeight="true" outlineLevel="0" collapsed="false">
      <c r="A10" s="11" t="s">
        <v>9</v>
      </c>
      <c r="B10" s="7" t="n">
        <v>75</v>
      </c>
      <c r="C10" s="7" t="n">
        <v>150</v>
      </c>
      <c r="D10" s="7" t="n">
        <v>94</v>
      </c>
      <c r="E10" s="7" t="n">
        <v>100</v>
      </c>
      <c r="F10" s="8" t="n">
        <v>85</v>
      </c>
      <c r="G10" s="7" t="n">
        <v>240</v>
      </c>
      <c r="H10" s="7" t="n">
        <v>190</v>
      </c>
      <c r="I10" s="7" t="n">
        <v>87</v>
      </c>
      <c r="J10" s="7" t="n">
        <v>160</v>
      </c>
      <c r="K10" s="7" t="n">
        <v>39</v>
      </c>
    </row>
    <row r="11" customFormat="false" ht="13.8" hidden="false" customHeight="false" outlineLevel="0" collapsed="false">
      <c r="A11" s="12" t="s">
        <v>10</v>
      </c>
      <c r="B11" s="7" t="n">
        <v>-13</v>
      </c>
      <c r="C11" s="7" t="n">
        <v>40</v>
      </c>
      <c r="D11" s="7" t="n">
        <v>10</v>
      </c>
      <c r="E11" s="7" t="n">
        <v>-15</v>
      </c>
      <c r="F11" s="8" t="n">
        <v>-27</v>
      </c>
      <c r="G11" s="7" t="n">
        <v>30</v>
      </c>
      <c r="H11" s="7" t="n">
        <v>70</v>
      </c>
      <c r="I11" s="7" t="n">
        <v>25</v>
      </c>
      <c r="J11" s="7" t="n">
        <v>-14</v>
      </c>
      <c r="K11" s="7" t="n">
        <v>18</v>
      </c>
    </row>
    <row r="12" customFormat="false" ht="16.5" hidden="false" customHeight="true" outlineLevel="0" collapsed="false">
      <c r="A12" s="13" t="s">
        <v>11</v>
      </c>
      <c r="B12" s="7" t="n">
        <v>40</v>
      </c>
      <c r="C12" s="7" t="n">
        <v>20</v>
      </c>
      <c r="D12" s="7" t="n">
        <v>30</v>
      </c>
      <c r="E12" s="7" t="n">
        <v>22</v>
      </c>
      <c r="F12" s="8" t="n">
        <v>40</v>
      </c>
      <c r="G12" s="7" t="n">
        <v>25</v>
      </c>
      <c r="H12" s="7" t="n">
        <v>18</v>
      </c>
      <c r="I12" s="7" t="n">
        <v>20</v>
      </c>
      <c r="J12" s="7" t="n">
        <v>20</v>
      </c>
      <c r="K12" s="7" t="n">
        <v>20</v>
      </c>
    </row>
    <row r="13" customFormat="false" ht="26.25" hidden="false" customHeight="true" outlineLevel="0" collapsed="false">
      <c r="A13" s="6" t="s">
        <v>12</v>
      </c>
      <c r="B13" s="7" t="n">
        <v>12</v>
      </c>
      <c r="C13" s="7" t="n">
        <v>15</v>
      </c>
      <c r="D13" s="7" t="n">
        <v>20</v>
      </c>
      <c r="E13" s="7" t="n">
        <v>25</v>
      </c>
      <c r="F13" s="8" t="n">
        <v>15</v>
      </c>
      <c r="G13" s="7" t="n">
        <v>14</v>
      </c>
      <c r="H13" s="7" t="n">
        <v>13</v>
      </c>
      <c r="I13" s="7" t="n">
        <v>12</v>
      </c>
      <c r="J13" s="7" t="n">
        <v>15</v>
      </c>
      <c r="K13" s="7" t="n">
        <v>14</v>
      </c>
    </row>
    <row r="14" customFormat="false" ht="26.25" hidden="false" customHeight="true" outlineLevel="0" collapsed="false">
      <c r="A14" s="6" t="s">
        <v>13</v>
      </c>
      <c r="B14" s="7" t="n">
        <v>5</v>
      </c>
      <c r="C14" s="7" t="n">
        <v>3.5</v>
      </c>
      <c r="D14" s="7" t="n">
        <v>4</v>
      </c>
      <c r="E14" s="7" t="n">
        <v>4</v>
      </c>
      <c r="F14" s="8" t="n">
        <v>5.5</v>
      </c>
      <c r="G14" s="7" t="n">
        <v>4.5</v>
      </c>
      <c r="H14" s="7" t="n">
        <v>5</v>
      </c>
      <c r="I14" s="7" t="n">
        <v>4.5</v>
      </c>
      <c r="J14" s="7" t="n">
        <v>6</v>
      </c>
      <c r="K14" s="7" t="n">
        <v>5</v>
      </c>
    </row>
    <row r="15" customFormat="false" ht="15.75" hidden="false" customHeight="true" outlineLevel="0" collapsed="false">
      <c r="A15" s="6" t="s">
        <v>14</v>
      </c>
      <c r="B15" s="7" t="n">
        <v>12</v>
      </c>
      <c r="C15" s="7" t="n">
        <v>12</v>
      </c>
      <c r="D15" s="7" t="n">
        <v>14</v>
      </c>
      <c r="E15" s="7" t="n">
        <v>11</v>
      </c>
      <c r="F15" s="8" t="n">
        <v>19</v>
      </c>
      <c r="G15" s="7" t="n">
        <v>20</v>
      </c>
      <c r="H15" s="7" t="n">
        <v>18</v>
      </c>
      <c r="I15" s="7" t="n">
        <v>25</v>
      </c>
      <c r="J15" s="7" t="n">
        <v>15</v>
      </c>
      <c r="K15" s="7" t="n">
        <v>19</v>
      </c>
    </row>
    <row r="16" customFormat="false" ht="18.75" hidden="false" customHeight="true" outlineLevel="0" collapsed="false">
      <c r="A16" s="6" t="s">
        <v>15</v>
      </c>
      <c r="B16" s="7" t="n">
        <v>10</v>
      </c>
      <c r="C16" s="7" t="n">
        <v>8</v>
      </c>
      <c r="D16" s="7" t="n">
        <v>6</v>
      </c>
      <c r="E16" s="7" t="n">
        <v>10</v>
      </c>
      <c r="F16" s="8" t="n">
        <v>5</v>
      </c>
      <c r="G16" s="7" t="n">
        <v>6</v>
      </c>
      <c r="H16" s="7" t="n">
        <v>9</v>
      </c>
      <c r="I16" s="7" t="n">
        <v>7</v>
      </c>
      <c r="J16" s="7" t="n">
        <v>5</v>
      </c>
      <c r="K16" s="7" t="n">
        <v>10</v>
      </c>
    </row>
    <row r="17" customFormat="false" ht="15.75" hidden="false" customHeight="true" outlineLevel="0" collapsed="false">
      <c r="A17" s="6" t="s">
        <v>16</v>
      </c>
      <c r="B17" s="7" t="n">
        <v>18</v>
      </c>
      <c r="C17" s="7" t="n">
        <v>14</v>
      </c>
      <c r="D17" s="7" t="n">
        <v>15</v>
      </c>
      <c r="E17" s="7" t="n">
        <v>13</v>
      </c>
      <c r="F17" s="8" t="n">
        <v>17</v>
      </c>
      <c r="G17" s="7" t="n">
        <v>12</v>
      </c>
      <c r="H17" s="7" t="n">
        <v>15</v>
      </c>
      <c r="I17" s="7" t="n">
        <v>11</v>
      </c>
      <c r="J17" s="7" t="n">
        <v>15</v>
      </c>
      <c r="K17" s="7" t="n">
        <v>13</v>
      </c>
    </row>
    <row r="18" customFormat="false" ht="13.8" hidden="false" customHeight="false" outlineLevel="0" collapsed="false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customFormat="false" ht="13.8" hidden="false" customHeight="false" outlineLevel="0" collapsed="false">
      <c r="A19" s="16" t="s">
        <v>17</v>
      </c>
      <c r="B19" s="17"/>
      <c r="C19" s="17"/>
      <c r="D19" s="17"/>
      <c r="E19" s="17" t="s">
        <v>18</v>
      </c>
      <c r="F19" s="17" t="n">
        <f aca="false">F6*F31/(1+F31)</f>
        <v>1433.33333333333</v>
      </c>
      <c r="G19" s="17"/>
      <c r="H19" s="17"/>
      <c r="I19" s="17"/>
      <c r="J19" s="17"/>
      <c r="K19" s="17"/>
    </row>
    <row r="20" customFormat="false" ht="13.8" hidden="false" customHeight="false" outlineLevel="0" collapsed="false">
      <c r="A20" s="16" t="s">
        <v>19</v>
      </c>
      <c r="B20" s="17"/>
      <c r="C20" s="17"/>
      <c r="D20" s="17"/>
      <c r="E20" s="17" t="s">
        <v>20</v>
      </c>
      <c r="F20" s="17" t="n">
        <f aca="false">F6-F19-F7</f>
        <v>1166.66666666667</v>
      </c>
      <c r="G20" s="17"/>
      <c r="H20" s="17"/>
      <c r="I20" s="17"/>
      <c r="J20" s="17"/>
      <c r="K20" s="17"/>
    </row>
    <row r="21" customFormat="false" ht="13.8" hidden="false" customHeight="false" outlineLevel="0" collapsed="false">
      <c r="A21" s="16" t="s">
        <v>21</v>
      </c>
      <c r="B21" s="17"/>
      <c r="C21" s="17"/>
      <c r="D21" s="17"/>
      <c r="E21" s="17" t="s">
        <v>22</v>
      </c>
      <c r="F21" s="17" t="n">
        <f aca="false">F33+F34+F35</f>
        <v>1285.61666666667</v>
      </c>
      <c r="G21" s="17"/>
      <c r="H21" s="17"/>
      <c r="I21" s="17"/>
      <c r="J21" s="17"/>
      <c r="K21" s="17"/>
    </row>
    <row r="22" customFormat="false" ht="13.8" hidden="false" customHeight="false" outlineLevel="0" collapsed="false">
      <c r="A22" s="16" t="s">
        <v>23</v>
      </c>
      <c r="B22" s="17"/>
      <c r="C22" s="17"/>
      <c r="D22" s="17"/>
      <c r="E22" s="17" t="s">
        <v>24</v>
      </c>
      <c r="F22" s="17" t="n">
        <f aca="false">F21*20%</f>
        <v>257.123333333333</v>
      </c>
      <c r="G22" s="17"/>
      <c r="H22" s="17"/>
      <c r="I22" s="17"/>
      <c r="J22" s="17"/>
      <c r="K22" s="17"/>
    </row>
    <row r="23" customFormat="false" ht="13.8" hidden="false" customHeight="false" outlineLevel="0" collapsed="false">
      <c r="A23" s="16" t="s">
        <v>25</v>
      </c>
      <c r="B23" s="17"/>
      <c r="C23" s="17"/>
      <c r="D23" s="17"/>
      <c r="E23" s="17" t="s">
        <v>26</v>
      </c>
      <c r="F23" s="17" t="n">
        <f aca="false">F21-F22</f>
        <v>1028.49333333333</v>
      </c>
      <c r="G23" s="17"/>
      <c r="H23" s="17"/>
      <c r="I23" s="17"/>
      <c r="J23" s="17"/>
      <c r="K23" s="17"/>
    </row>
    <row r="24" customFormat="false" ht="13.8" hidden="false" customHeight="false" outlineLevel="0" collapsed="false">
      <c r="A24" s="16" t="s">
        <v>27</v>
      </c>
      <c r="B24" s="17"/>
      <c r="C24" s="17"/>
      <c r="D24" s="17"/>
      <c r="E24" s="17" t="s">
        <v>28</v>
      </c>
      <c r="F24" s="17" t="n">
        <f aca="false">F23-F13</f>
        <v>1013.49333333333</v>
      </c>
      <c r="G24" s="17"/>
      <c r="H24" s="17"/>
      <c r="I24" s="17"/>
      <c r="J24" s="17"/>
      <c r="K24" s="17"/>
    </row>
    <row r="25" customFormat="false" ht="13.8" hidden="false" customHeight="false" outlineLevel="0" collapsed="false">
      <c r="A25" s="16" t="s">
        <v>29</v>
      </c>
      <c r="B25" s="17"/>
      <c r="C25" s="17"/>
      <c r="D25" s="17"/>
      <c r="E25" s="17" t="s">
        <v>30</v>
      </c>
      <c r="F25" s="17" t="n">
        <f aca="false">F24*F14/100</f>
        <v>55.7421333333333</v>
      </c>
      <c r="G25" s="17"/>
      <c r="H25" s="17"/>
      <c r="I25" s="17"/>
      <c r="J25" s="17"/>
      <c r="K25" s="17"/>
    </row>
    <row r="26" customFormat="false" ht="13.8" hidden="false" customHeight="false" outlineLevel="0" collapsed="false">
      <c r="A26" s="16" t="s">
        <v>31</v>
      </c>
      <c r="B26" s="17"/>
      <c r="C26" s="17"/>
      <c r="D26" s="17"/>
      <c r="E26" s="17" t="s">
        <v>32</v>
      </c>
      <c r="F26" s="17" t="n">
        <f aca="false">F25*F16/100*F17/100</f>
        <v>0.473808133333333</v>
      </c>
      <c r="G26" s="17"/>
      <c r="H26" s="17"/>
      <c r="I26" s="17"/>
      <c r="J26" s="17"/>
      <c r="K26" s="17"/>
    </row>
    <row r="27" customFormat="false" ht="13.8" hidden="false" customHeight="false" outlineLevel="0" collapsed="false">
      <c r="A27" s="16" t="s">
        <v>33</v>
      </c>
      <c r="B27" s="17"/>
      <c r="C27" s="17"/>
      <c r="D27" s="17"/>
      <c r="E27" s="17" t="s">
        <v>34</v>
      </c>
      <c r="F27" s="17" t="n">
        <f aca="false">F25-F26</f>
        <v>55.2683252</v>
      </c>
      <c r="G27" s="17"/>
      <c r="H27" s="17"/>
      <c r="I27" s="17"/>
      <c r="J27" s="17"/>
      <c r="K27" s="17"/>
    </row>
    <row r="28" customFormat="false" ht="13.8" hidden="false" customHeight="false" outlineLevel="0" collapsed="false">
      <c r="A28" s="16" t="s">
        <v>35</v>
      </c>
      <c r="B28" s="18"/>
      <c r="C28" s="18"/>
      <c r="D28" s="18"/>
      <c r="E28" s="18" t="s">
        <v>36</v>
      </c>
      <c r="F28" s="18" t="n">
        <f aca="false">F15*1000*(1-F16/100)</f>
        <v>18050</v>
      </c>
      <c r="G28" s="18"/>
      <c r="H28" s="18"/>
      <c r="I28" s="18"/>
      <c r="J28" s="18"/>
      <c r="K28" s="18"/>
    </row>
    <row r="29" customFormat="false" ht="13.8" hidden="false" customHeight="false" outlineLevel="0" collapsed="false">
      <c r="A29" s="16" t="s">
        <v>37</v>
      </c>
      <c r="B29" s="17"/>
      <c r="C29" s="17"/>
      <c r="D29" s="17"/>
      <c r="E29" s="17" t="s">
        <v>38</v>
      </c>
      <c r="F29" s="17" t="n">
        <f aca="false">F27*1000/F28*100/F12</f>
        <v>7.65489268698061</v>
      </c>
      <c r="G29" s="17"/>
      <c r="H29" s="17"/>
      <c r="I29" s="17"/>
      <c r="J29" s="17"/>
      <c r="K29" s="17"/>
    </row>
    <row r="30" customFormat="false" ht="13.8" hidden="false" customHeight="false" outlineLevel="0" collapsed="false">
      <c r="A30" s="16" t="s">
        <v>39</v>
      </c>
      <c r="B30" s="17"/>
      <c r="C30" s="17"/>
      <c r="D30" s="17"/>
      <c r="E30" s="17"/>
      <c r="F30" s="17" t="n">
        <f aca="false">F27*1000/F28</f>
        <v>3.06195707479224</v>
      </c>
      <c r="G30" s="17"/>
      <c r="H30" s="17"/>
      <c r="I30" s="17"/>
      <c r="J30" s="17"/>
      <c r="K30" s="17"/>
    </row>
    <row r="31" customFormat="false" ht="13.8" hidden="false" customHeight="false" outlineLevel="0" collapsed="false">
      <c r="A31" s="15" t="s">
        <v>40</v>
      </c>
      <c r="B31" s="15"/>
      <c r="C31" s="15"/>
      <c r="D31" s="15"/>
      <c r="E31" s="15"/>
      <c r="F31" s="19" t="n">
        <v>0.2</v>
      </c>
      <c r="G31" s="15"/>
      <c r="H31" s="15"/>
      <c r="I31" s="15"/>
      <c r="J31" s="15"/>
      <c r="K31" s="15"/>
    </row>
    <row r="32" customFormat="false" ht="13.8" hidden="false" customHeight="false" outlineLevel="0" collapsed="false">
      <c r="A32" s="15" t="s">
        <v>17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</row>
    <row r="33" customFormat="false" ht="13.8" hidden="false" customHeight="false" outlineLevel="0" collapsed="false">
      <c r="A33" s="15" t="s">
        <v>20</v>
      </c>
      <c r="B33" s="15"/>
      <c r="C33" s="15"/>
      <c r="D33" s="15"/>
      <c r="E33" s="15"/>
      <c r="F33" s="15" t="n">
        <f aca="false">F6-F19-F7</f>
        <v>1166.66666666667</v>
      </c>
      <c r="G33" s="15"/>
      <c r="H33" s="15"/>
      <c r="I33" s="15"/>
      <c r="J33" s="15"/>
      <c r="K33" s="15"/>
    </row>
    <row r="34" customFormat="false" ht="13.8" hidden="false" customHeight="false" outlineLevel="0" collapsed="false">
      <c r="A34" s="15" t="s">
        <v>41</v>
      </c>
      <c r="B34" s="15"/>
      <c r="C34" s="15"/>
      <c r="D34" s="15"/>
      <c r="E34" s="15"/>
      <c r="F34" s="15" t="n">
        <f aca="false">F10</f>
        <v>85</v>
      </c>
      <c r="G34" s="15"/>
      <c r="H34" s="15"/>
      <c r="I34" s="15"/>
      <c r="J34" s="15"/>
      <c r="K34" s="15"/>
    </row>
    <row r="35" customFormat="false" ht="13.8" hidden="false" customHeight="false" outlineLevel="0" collapsed="false">
      <c r="A35" s="15" t="s">
        <v>42</v>
      </c>
      <c r="B35" s="15"/>
      <c r="C35" s="15"/>
      <c r="D35" s="15"/>
      <c r="E35" s="15"/>
      <c r="F35" s="15" t="n">
        <f aca="false">F8+F9+F11</f>
        <v>33.95</v>
      </c>
      <c r="G35" s="15"/>
      <c r="H35" s="15"/>
      <c r="I35" s="15"/>
      <c r="J35" s="15"/>
      <c r="K35" s="15"/>
    </row>
    <row r="36" customFormat="false" ht="13.8" hidden="false" customHeight="false" outlineLevel="0" collapsed="false">
      <c r="A36" s="15" t="s">
        <v>43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</row>
    <row r="37" customFormat="false" ht="13.8" hidden="false" customHeight="false" outlineLevel="0" collapsed="false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</row>
  </sheetData>
  <mergeCells count="2">
    <mergeCell ref="A4:A5"/>
    <mergeCell ref="B4:K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9"/>
  <sheetViews>
    <sheetView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A12" activeCellId="0" sqref="A12"/>
    </sheetView>
  </sheetViews>
  <sheetFormatPr defaultColWidth="8.4296875" defaultRowHeight="14.25" zeroHeight="false" outlineLevelRow="0" outlineLevelCol="0"/>
  <cols>
    <col collapsed="false" customWidth="true" hidden="false" outlineLevel="0" max="1" min="1" style="0" width="114.33"/>
  </cols>
  <sheetData>
    <row r="1" customFormat="false" ht="18" hidden="false" customHeight="false" outlineLevel="0" collapsed="false">
      <c r="A1" s="20" t="s">
        <v>44</v>
      </c>
    </row>
    <row r="2" customFormat="false" ht="33" hidden="false" customHeight="false" outlineLevel="0" collapsed="false">
      <c r="A2" s="21" t="s">
        <v>45</v>
      </c>
    </row>
    <row r="3" customFormat="false" ht="15" hidden="false" customHeight="false" outlineLevel="0" collapsed="false">
      <c r="A3" s="22" t="s">
        <v>46</v>
      </c>
    </row>
    <row r="4" customFormat="false" ht="30.75" hidden="false" customHeight="false" outlineLevel="0" collapsed="false">
      <c r="A4" s="23" t="s">
        <v>47</v>
      </c>
    </row>
    <row r="5" customFormat="false" ht="15" hidden="false" customHeight="false" outlineLevel="0" collapsed="false">
      <c r="A5" s="22" t="s">
        <v>48</v>
      </c>
    </row>
    <row r="6" customFormat="false" ht="15" hidden="false" customHeight="false" outlineLevel="0" collapsed="false">
      <c r="A6" s="24" t="s">
        <v>49</v>
      </c>
    </row>
    <row r="7" customFormat="false" ht="15" hidden="false" customHeight="false" outlineLevel="0" collapsed="false">
      <c r="A7" s="25" t="s">
        <v>50</v>
      </c>
    </row>
    <row r="8" customFormat="false" ht="15" hidden="false" customHeight="false" outlineLevel="0" collapsed="false">
      <c r="A8" s="22" t="s">
        <v>51</v>
      </c>
    </row>
    <row r="9" customFormat="false" ht="30.75" hidden="false" customHeight="false" outlineLevel="0" collapsed="false">
      <c r="A9" s="26" t="s">
        <v>52</v>
      </c>
    </row>
    <row r="10" customFormat="false" ht="30.75" hidden="false" customHeight="false" outlineLevel="0" collapsed="false">
      <c r="A10" s="21" t="s">
        <v>53</v>
      </c>
    </row>
    <row r="11" customFormat="false" ht="15" hidden="false" customHeight="false" outlineLevel="0" collapsed="false">
      <c r="A11" s="22" t="s">
        <v>54</v>
      </c>
    </row>
    <row r="12" customFormat="false" ht="18" hidden="false" customHeight="false" outlineLevel="0" collapsed="false">
      <c r="A12" s="23" t="s">
        <v>55</v>
      </c>
    </row>
    <row r="13" customFormat="false" ht="18" hidden="false" customHeight="false" outlineLevel="0" collapsed="false">
      <c r="A13" s="21" t="s">
        <v>56</v>
      </c>
    </row>
    <row r="14" customFormat="false" ht="15" hidden="false" customHeight="false" outlineLevel="0" collapsed="false">
      <c r="A14" s="22" t="s">
        <v>57</v>
      </c>
    </row>
    <row r="15" customFormat="false" ht="30.75" hidden="false" customHeight="false" outlineLevel="0" collapsed="false">
      <c r="A15" s="23" t="s">
        <v>58</v>
      </c>
    </row>
    <row r="16" customFormat="false" ht="18" hidden="false" customHeight="false" outlineLevel="0" collapsed="false">
      <c r="A16" s="21" t="s">
        <v>59</v>
      </c>
    </row>
    <row r="17" customFormat="false" ht="15" hidden="false" customHeight="false" outlineLevel="0" collapsed="false">
      <c r="A17" s="22" t="s">
        <v>60</v>
      </c>
    </row>
    <row r="18" customFormat="false" ht="21" hidden="false" customHeight="true" outlineLevel="0" collapsed="false">
      <c r="A18" s="23" t="s">
        <v>61</v>
      </c>
    </row>
    <row r="19" customFormat="false" ht="37.5" hidden="false" customHeight="true" outlineLevel="0" collapsed="false">
      <c r="A19" s="21" t="s">
        <v>62</v>
      </c>
    </row>
    <row r="20" customFormat="false" ht="15" hidden="false" customHeight="false" outlineLevel="0" collapsed="false">
      <c r="A20" s="22" t="s">
        <v>63</v>
      </c>
    </row>
    <row r="21" customFormat="false" ht="54" hidden="false" customHeight="false" outlineLevel="0" collapsed="false">
      <c r="A21" s="23" t="s">
        <v>64</v>
      </c>
    </row>
    <row r="22" customFormat="false" ht="18" hidden="false" customHeight="false" outlineLevel="0" collapsed="false">
      <c r="A22" s="21" t="s">
        <v>65</v>
      </c>
    </row>
    <row r="23" customFormat="false" ht="15" hidden="false" customHeight="false" outlineLevel="0" collapsed="false">
      <c r="A23" s="22" t="s">
        <v>66</v>
      </c>
    </row>
    <row r="24" customFormat="false" ht="18" hidden="false" customHeight="false" outlineLevel="0" collapsed="false">
      <c r="A24" s="21" t="s">
        <v>67</v>
      </c>
    </row>
    <row r="25" customFormat="false" ht="15" hidden="false" customHeight="false" outlineLevel="0" collapsed="false">
      <c r="A25" s="22" t="s">
        <v>68</v>
      </c>
    </row>
    <row r="26" customFormat="false" ht="15" hidden="false" customHeight="false" outlineLevel="0" collapsed="false">
      <c r="A26" s="27"/>
    </row>
    <row r="27" customFormat="false" ht="15" hidden="false" customHeight="false" outlineLevel="0" collapsed="false">
      <c r="A27" s="28"/>
    </row>
    <row r="28" customFormat="false" ht="15" hidden="false" customHeight="false" outlineLevel="0" collapsed="false">
      <c r="A28" s="28"/>
    </row>
    <row r="29" customFormat="false" ht="15" hidden="false" customHeight="false" outlineLevel="0" collapsed="false">
      <c r="A29" s="2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8"/>
  <sheetViews>
    <sheetView showFormulas="false" showGridLines="true" showRowColHeaders="true" showZeros="true" rightToLeft="false" tabSelected="true" showOutlineSymbols="true" defaultGridColor="true" view="normal" topLeftCell="A19" colorId="64" zoomScale="110" zoomScaleNormal="110" zoomScalePageLayoutView="100" workbookViewId="0">
      <selection pane="topLeft" activeCell="E24" activeCellId="0" sqref="E24"/>
    </sheetView>
  </sheetViews>
  <sheetFormatPr defaultColWidth="8.4296875" defaultRowHeight="14.25" zeroHeight="false" outlineLevelRow="0" outlineLevelCol="0"/>
  <cols>
    <col collapsed="false" customWidth="true" hidden="false" outlineLevel="0" max="1" min="1" style="0" width="52.11"/>
    <col collapsed="false" customWidth="true" hidden="false" outlineLevel="0" max="4" min="4" style="0" width="5.54"/>
    <col collapsed="false" customWidth="true" hidden="false" outlineLevel="0" max="5" min="5" style="0" width="10.94"/>
    <col collapsed="false" customWidth="true" hidden="false" outlineLevel="0" max="7" min="7" style="0" width="9.55"/>
  </cols>
  <sheetData>
    <row r="1" customFormat="false" ht="34.5" hidden="false" customHeight="true" outlineLevel="0" collapsed="false">
      <c r="A1" s="29" t="s">
        <v>69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customFormat="false" ht="15" hidden="false" customHeight="true" outlineLevel="0" collapsed="false">
      <c r="A2" s="4" t="s">
        <v>3</v>
      </c>
      <c r="B2" s="4" t="s">
        <v>4</v>
      </c>
      <c r="C2" s="4"/>
      <c r="D2" s="4"/>
      <c r="E2" s="4"/>
      <c r="F2" s="4"/>
      <c r="G2" s="4"/>
      <c r="H2" s="4"/>
      <c r="I2" s="4"/>
      <c r="J2" s="4"/>
      <c r="K2" s="4"/>
    </row>
    <row r="3" customFormat="false" ht="15" hidden="false" customHeight="false" outlineLevel="0" collapsed="false">
      <c r="A3" s="4"/>
      <c r="B3" s="30" t="n">
        <v>1</v>
      </c>
      <c r="C3" s="30" t="n">
        <v>2</v>
      </c>
      <c r="D3" s="30" t="n">
        <v>3</v>
      </c>
      <c r="E3" s="30" t="n">
        <v>4</v>
      </c>
      <c r="F3" s="30" t="n">
        <v>5</v>
      </c>
      <c r="G3" s="30" t="n">
        <v>6</v>
      </c>
      <c r="H3" s="30" t="n">
        <v>7</v>
      </c>
      <c r="I3" s="30" t="n">
        <v>8</v>
      </c>
      <c r="J3" s="30" t="n">
        <v>9</v>
      </c>
      <c r="K3" s="30" t="n">
        <v>10</v>
      </c>
    </row>
    <row r="4" customFormat="false" ht="16.5" hidden="false" customHeight="true" outlineLevel="0" collapsed="false">
      <c r="A4" s="31" t="s">
        <v>70</v>
      </c>
      <c r="B4" s="32" t="n">
        <v>3</v>
      </c>
      <c r="C4" s="32" t="n">
        <v>4</v>
      </c>
      <c r="D4" s="32" t="n">
        <v>5</v>
      </c>
      <c r="E4" s="32" t="n">
        <v>6</v>
      </c>
      <c r="F4" s="33" t="n">
        <v>7</v>
      </c>
      <c r="G4" s="32" t="n">
        <v>8</v>
      </c>
      <c r="H4" s="32" t="n">
        <v>9</v>
      </c>
      <c r="I4" s="32" t="n">
        <v>10</v>
      </c>
      <c r="J4" s="32" t="n">
        <v>11</v>
      </c>
      <c r="K4" s="32" t="n">
        <v>12</v>
      </c>
    </row>
    <row r="5" customFormat="false" ht="17.25" hidden="false" customHeight="true" outlineLevel="0" collapsed="false">
      <c r="A5" s="34" t="s">
        <v>71</v>
      </c>
      <c r="B5" s="35" t="n">
        <f aca="false">SUM(B6:B17)</f>
        <v>100</v>
      </c>
      <c r="C5" s="35" t="n">
        <f aca="false">SUM(C6:C17)</f>
        <v>100</v>
      </c>
      <c r="D5" s="35" t="n">
        <f aca="false">SUM(D6:D17)</f>
        <v>100</v>
      </c>
      <c r="E5" s="35" t="n">
        <f aca="false">SUM(E6:E17)</f>
        <v>100</v>
      </c>
      <c r="F5" s="36" t="n">
        <f aca="false">SUM(F6:F17)</f>
        <v>100</v>
      </c>
      <c r="G5" s="35" t="n">
        <f aca="false">SUM(G6:G17)</f>
        <v>100</v>
      </c>
      <c r="H5" s="35" t="n">
        <f aca="false">SUM(H6:H17)</f>
        <v>100</v>
      </c>
      <c r="I5" s="35" t="n">
        <f aca="false">SUM(I6:I17)</f>
        <v>100</v>
      </c>
      <c r="J5" s="35" t="n">
        <f aca="false">SUM(J6:J17)</f>
        <v>100</v>
      </c>
      <c r="K5" s="35" t="n">
        <f aca="false">SUM(K6:K17)</f>
        <v>100</v>
      </c>
    </row>
    <row r="6" customFormat="false" ht="17.25" hidden="false" customHeight="true" outlineLevel="0" collapsed="false">
      <c r="A6" s="37" t="s">
        <v>72</v>
      </c>
      <c r="B6" s="35" t="n">
        <v>30</v>
      </c>
      <c r="C6" s="35" t="n">
        <v>20</v>
      </c>
      <c r="D6" s="35" t="n">
        <v>15</v>
      </c>
      <c r="E6" s="35" t="n">
        <v>40</v>
      </c>
      <c r="F6" s="36" t="n">
        <v>25</v>
      </c>
      <c r="G6" s="35" t="n">
        <v>5</v>
      </c>
      <c r="H6" s="35" t="n">
        <v>10</v>
      </c>
      <c r="I6" s="35" t="n">
        <v>30</v>
      </c>
      <c r="J6" s="35" t="n">
        <v>5</v>
      </c>
      <c r="K6" s="35" t="n">
        <v>10</v>
      </c>
    </row>
    <row r="7" customFormat="false" ht="17.25" hidden="false" customHeight="true" outlineLevel="0" collapsed="false">
      <c r="A7" s="37" t="s">
        <v>73</v>
      </c>
      <c r="B7" s="35" t="n">
        <v>20</v>
      </c>
      <c r="C7" s="35" t="n">
        <v>10</v>
      </c>
      <c r="D7" s="35" t="n">
        <v>15</v>
      </c>
      <c r="E7" s="35" t="n">
        <v>10</v>
      </c>
      <c r="F7" s="36" t="n">
        <v>20</v>
      </c>
      <c r="G7" s="35" t="n">
        <v>20</v>
      </c>
      <c r="H7" s="35" t="n">
        <v>15</v>
      </c>
      <c r="I7" s="35" t="n">
        <v>5</v>
      </c>
      <c r="J7" s="35" t="n">
        <v>10</v>
      </c>
      <c r="K7" s="35" t="n">
        <v>15</v>
      </c>
    </row>
    <row r="8" customFormat="false" ht="17.25" hidden="false" customHeight="true" outlineLevel="0" collapsed="false">
      <c r="A8" s="37" t="s">
        <v>74</v>
      </c>
      <c r="B8" s="35" t="n">
        <v>50</v>
      </c>
      <c r="C8" s="35" t="n">
        <v>40</v>
      </c>
      <c r="D8" s="35" t="n">
        <v>20</v>
      </c>
      <c r="E8" s="35" t="n">
        <v>10</v>
      </c>
      <c r="F8" s="36" t="n">
        <v>10</v>
      </c>
      <c r="G8" s="35" t="n">
        <v>15</v>
      </c>
      <c r="H8" s="35" t="n">
        <v>15</v>
      </c>
      <c r="I8" s="35" t="n">
        <v>5</v>
      </c>
      <c r="J8" s="35" t="n">
        <v>10</v>
      </c>
      <c r="K8" s="35" t="n">
        <v>15</v>
      </c>
    </row>
    <row r="9" customFormat="false" ht="17.25" hidden="false" customHeight="true" outlineLevel="0" collapsed="false">
      <c r="A9" s="37" t="s">
        <v>75</v>
      </c>
      <c r="B9" s="35"/>
      <c r="C9" s="35" t="n">
        <v>30</v>
      </c>
      <c r="D9" s="35" t="n">
        <v>20</v>
      </c>
      <c r="E9" s="35" t="n">
        <v>10</v>
      </c>
      <c r="F9" s="36" t="n">
        <v>15</v>
      </c>
      <c r="G9" s="35" t="n">
        <v>25</v>
      </c>
      <c r="H9" s="35" t="n">
        <v>10</v>
      </c>
      <c r="I9" s="35" t="n">
        <v>5</v>
      </c>
      <c r="J9" s="35" t="n">
        <v>10</v>
      </c>
      <c r="K9" s="35" t="n">
        <v>5</v>
      </c>
    </row>
    <row r="10" customFormat="false" ht="17.25" hidden="false" customHeight="true" outlineLevel="0" collapsed="false">
      <c r="A10" s="37" t="s">
        <v>76</v>
      </c>
      <c r="B10" s="35"/>
      <c r="C10" s="35"/>
      <c r="D10" s="35" t="n">
        <v>30</v>
      </c>
      <c r="E10" s="35" t="n">
        <v>15</v>
      </c>
      <c r="F10" s="36" t="n">
        <v>5</v>
      </c>
      <c r="G10" s="35" t="n">
        <v>10</v>
      </c>
      <c r="H10" s="35" t="n">
        <v>25</v>
      </c>
      <c r="I10" s="35" t="n">
        <v>5</v>
      </c>
      <c r="J10" s="35" t="n">
        <v>5</v>
      </c>
      <c r="K10" s="35" t="n">
        <v>5</v>
      </c>
    </row>
    <row r="11" customFormat="false" ht="17.25" hidden="false" customHeight="true" outlineLevel="0" collapsed="false">
      <c r="A11" s="37" t="s">
        <v>77</v>
      </c>
      <c r="B11" s="35"/>
      <c r="C11" s="35"/>
      <c r="D11" s="35"/>
      <c r="E11" s="35" t="n">
        <v>15</v>
      </c>
      <c r="F11" s="36" t="n">
        <v>20</v>
      </c>
      <c r="G11" s="35" t="n">
        <v>5</v>
      </c>
      <c r="H11" s="35" t="n">
        <v>5</v>
      </c>
      <c r="I11" s="35" t="n">
        <v>10</v>
      </c>
      <c r="J11" s="35" t="n">
        <v>5</v>
      </c>
      <c r="K11" s="35" t="n">
        <v>5</v>
      </c>
    </row>
    <row r="12" customFormat="false" ht="17.25" hidden="false" customHeight="true" outlineLevel="0" collapsed="false">
      <c r="A12" s="37" t="s">
        <v>78</v>
      </c>
      <c r="B12" s="35"/>
      <c r="C12" s="35"/>
      <c r="D12" s="35"/>
      <c r="E12" s="35"/>
      <c r="F12" s="36" t="n">
        <v>5</v>
      </c>
      <c r="G12" s="35" t="n">
        <v>10</v>
      </c>
      <c r="H12" s="35" t="n">
        <v>5</v>
      </c>
      <c r="I12" s="35" t="n">
        <v>10</v>
      </c>
      <c r="J12" s="35" t="n">
        <v>15</v>
      </c>
      <c r="K12" s="35" t="n">
        <v>10</v>
      </c>
    </row>
    <row r="13" customFormat="false" ht="17.25" hidden="false" customHeight="true" outlineLevel="0" collapsed="false">
      <c r="A13" s="37" t="s">
        <v>79</v>
      </c>
      <c r="B13" s="35"/>
      <c r="C13" s="35"/>
      <c r="D13" s="35"/>
      <c r="E13" s="35"/>
      <c r="F13" s="36"/>
      <c r="G13" s="35" t="n">
        <v>10</v>
      </c>
      <c r="H13" s="35" t="n">
        <v>10</v>
      </c>
      <c r="I13" s="35" t="n">
        <v>15</v>
      </c>
      <c r="J13" s="35" t="n">
        <v>10</v>
      </c>
      <c r="K13" s="35" t="n">
        <v>5</v>
      </c>
    </row>
    <row r="14" customFormat="false" ht="17.25" hidden="false" customHeight="true" outlineLevel="0" collapsed="false">
      <c r="A14" s="37" t="s">
        <v>80</v>
      </c>
      <c r="B14" s="35"/>
      <c r="C14" s="35"/>
      <c r="D14" s="35"/>
      <c r="E14" s="35"/>
      <c r="F14" s="36"/>
      <c r="G14" s="35"/>
      <c r="H14" s="35" t="n">
        <v>5</v>
      </c>
      <c r="I14" s="35" t="n">
        <v>10</v>
      </c>
      <c r="J14" s="35" t="n">
        <v>5</v>
      </c>
      <c r="K14" s="35" t="n">
        <v>5</v>
      </c>
    </row>
    <row r="15" customFormat="false" ht="17.25" hidden="false" customHeight="true" outlineLevel="0" collapsed="false">
      <c r="A15" s="37" t="s">
        <v>81</v>
      </c>
      <c r="B15" s="35"/>
      <c r="C15" s="35"/>
      <c r="D15" s="35"/>
      <c r="E15" s="35"/>
      <c r="F15" s="36"/>
      <c r="G15" s="35"/>
      <c r="H15" s="35"/>
      <c r="I15" s="35" t="n">
        <v>5</v>
      </c>
      <c r="J15" s="35" t="n">
        <v>5</v>
      </c>
      <c r="K15" s="35" t="n">
        <v>5</v>
      </c>
    </row>
    <row r="16" customFormat="false" ht="17.25" hidden="false" customHeight="true" outlineLevel="0" collapsed="false">
      <c r="A16" s="37" t="s">
        <v>82</v>
      </c>
      <c r="B16" s="35"/>
      <c r="C16" s="35"/>
      <c r="D16" s="35"/>
      <c r="E16" s="35"/>
      <c r="F16" s="36"/>
      <c r="G16" s="35"/>
      <c r="H16" s="35"/>
      <c r="I16" s="35"/>
      <c r="J16" s="35" t="n">
        <v>20</v>
      </c>
      <c r="K16" s="35" t="n">
        <v>10</v>
      </c>
    </row>
    <row r="17" customFormat="false" ht="17.25" hidden="false" customHeight="true" outlineLevel="0" collapsed="false">
      <c r="A17" s="37" t="s">
        <v>83</v>
      </c>
      <c r="B17" s="35"/>
      <c r="C17" s="35"/>
      <c r="D17" s="35"/>
      <c r="E17" s="35"/>
      <c r="F17" s="36"/>
      <c r="G17" s="35"/>
      <c r="H17" s="35"/>
      <c r="I17" s="35"/>
      <c r="J17" s="35"/>
      <c r="K17" s="35" t="n">
        <v>10</v>
      </c>
    </row>
    <row r="18" customFormat="false" ht="24.75" hidden="false" customHeight="true" outlineLevel="0" collapsed="false">
      <c r="A18" s="38" t="s">
        <v>84</v>
      </c>
      <c r="B18" s="35" t="s">
        <v>72</v>
      </c>
      <c r="C18" s="35" t="s">
        <v>74</v>
      </c>
      <c r="D18" s="35" t="s">
        <v>73</v>
      </c>
      <c r="E18" s="35" t="s">
        <v>72</v>
      </c>
      <c r="F18" s="36" t="s">
        <v>77</v>
      </c>
      <c r="G18" s="35" t="s">
        <v>85</v>
      </c>
      <c r="H18" s="35" t="s">
        <v>76</v>
      </c>
      <c r="I18" s="35" t="s">
        <v>72</v>
      </c>
      <c r="J18" s="35" t="s">
        <v>78</v>
      </c>
      <c r="K18" s="35" t="s">
        <v>74</v>
      </c>
    </row>
    <row r="19" customFormat="false" ht="13.5" hidden="false" customHeight="true" outlineLevel="0" collapsed="false">
      <c r="A19" s="38" t="s">
        <v>86</v>
      </c>
      <c r="B19" s="35" t="n">
        <v>105</v>
      </c>
      <c r="C19" s="35" t="n">
        <v>220</v>
      </c>
      <c r="D19" s="35" t="n">
        <v>128</v>
      </c>
      <c r="E19" s="35" t="n">
        <v>300</v>
      </c>
      <c r="F19" s="36" t="n">
        <v>260</v>
      </c>
      <c r="G19" s="35" t="n">
        <v>180</v>
      </c>
      <c r="H19" s="35" t="n">
        <v>94</v>
      </c>
      <c r="I19" s="35" t="n">
        <v>146</v>
      </c>
      <c r="J19" s="35" t="n">
        <v>232</v>
      </c>
      <c r="K19" s="35" t="n">
        <v>330</v>
      </c>
    </row>
    <row r="21" customFormat="false" ht="14.25" hidden="false" customHeight="false" outlineLevel="0" collapsed="false">
      <c r="A21" s="16" t="s">
        <v>87</v>
      </c>
      <c r="B21" s="17"/>
      <c r="C21" s="17"/>
      <c r="D21" s="17"/>
      <c r="E21" s="17"/>
      <c r="F21" s="17" t="n">
        <f aca="false">F19*F11/F5</f>
        <v>52</v>
      </c>
      <c r="G21" s="17"/>
      <c r="H21" s="17"/>
      <c r="I21" s="17"/>
      <c r="J21" s="17"/>
      <c r="K21" s="17"/>
    </row>
    <row r="22" customFormat="false" ht="14.25" hidden="false" customHeight="false" outlineLevel="0" collapsed="false">
      <c r="A22" s="16" t="s">
        <v>88</v>
      </c>
      <c r="B22" s="17" t="n">
        <v>100</v>
      </c>
      <c r="C22" s="17" t="n">
        <v>100</v>
      </c>
      <c r="D22" s="17" t="n">
        <v>100</v>
      </c>
      <c r="E22" s="17" t="n">
        <v>100</v>
      </c>
      <c r="F22" s="17" t="n">
        <f aca="false">F23+F24+F25+F26+F27+F28</f>
        <v>100</v>
      </c>
      <c r="G22" s="17" t="n">
        <v>100</v>
      </c>
      <c r="H22" s="17" t="n">
        <v>100</v>
      </c>
      <c r="I22" s="17" t="n">
        <v>100</v>
      </c>
      <c r="J22" s="17" t="n">
        <v>100</v>
      </c>
      <c r="K22" s="17" t="n">
        <v>100</v>
      </c>
    </row>
    <row r="23" customFormat="false" ht="13.8" hidden="false" customHeight="false" outlineLevel="0" collapsed="false">
      <c r="A23" s="39" t="s">
        <v>72</v>
      </c>
      <c r="B23" s="17"/>
      <c r="C23" s="17"/>
      <c r="D23" s="17"/>
      <c r="E23" s="17" t="s">
        <v>89</v>
      </c>
      <c r="F23" s="17" t="n">
        <f aca="false">F6+($F$11*F6/($F$5-$F$11))</f>
        <v>31.25</v>
      </c>
      <c r="G23" s="17"/>
      <c r="H23" s="17"/>
      <c r="I23" s="17"/>
      <c r="J23" s="17"/>
      <c r="K23" s="17"/>
    </row>
    <row r="24" customFormat="false" ht="13.8" hidden="false" customHeight="false" outlineLevel="0" collapsed="false">
      <c r="A24" s="39" t="s">
        <v>73</v>
      </c>
      <c r="B24" s="17"/>
      <c r="C24" s="17"/>
      <c r="D24" s="17"/>
      <c r="E24" s="17"/>
      <c r="F24" s="17" t="n">
        <f aca="false">F7+($F$11*F7/($F$5-$F$11))</f>
        <v>25</v>
      </c>
      <c r="G24" s="17"/>
      <c r="H24" s="17"/>
      <c r="I24" s="17"/>
      <c r="J24" s="17"/>
      <c r="K24" s="17"/>
    </row>
    <row r="25" customFormat="false" ht="13.8" hidden="false" customHeight="false" outlineLevel="0" collapsed="false">
      <c r="A25" s="39" t="s">
        <v>74</v>
      </c>
      <c r="B25" s="17"/>
      <c r="C25" s="17"/>
      <c r="D25" s="17"/>
      <c r="E25" s="17"/>
      <c r="F25" s="17" t="n">
        <f aca="false">F8+($F$11*F8/($F$5-$F$11))</f>
        <v>12.5</v>
      </c>
      <c r="G25" s="17"/>
      <c r="H25" s="17"/>
      <c r="I25" s="17"/>
      <c r="J25" s="17"/>
      <c r="K25" s="17"/>
    </row>
    <row r="26" customFormat="false" ht="13.8" hidden="false" customHeight="false" outlineLevel="0" collapsed="false">
      <c r="A26" s="39" t="s">
        <v>75</v>
      </c>
      <c r="B26" s="17"/>
      <c r="C26" s="17"/>
      <c r="D26" s="17"/>
      <c r="E26" s="17"/>
      <c r="F26" s="17" t="n">
        <f aca="false">F9+($F$11*F9/($F$5-$F$11))</f>
        <v>18.75</v>
      </c>
      <c r="G26" s="17"/>
      <c r="H26" s="17"/>
      <c r="I26" s="17"/>
      <c r="J26" s="17"/>
      <c r="K26" s="17"/>
    </row>
    <row r="27" customFormat="false" ht="13.8" hidden="false" customHeight="false" outlineLevel="0" collapsed="false">
      <c r="A27" s="39" t="s">
        <v>76</v>
      </c>
      <c r="B27" s="17"/>
      <c r="C27" s="17"/>
      <c r="D27" s="17"/>
      <c r="E27" s="17"/>
      <c r="F27" s="17" t="n">
        <f aca="false">F10+($F$11*F10/($F$5-$F$11))</f>
        <v>6.25</v>
      </c>
      <c r="G27" s="17"/>
      <c r="H27" s="17"/>
      <c r="I27" s="17"/>
      <c r="J27" s="17"/>
      <c r="K27" s="17"/>
    </row>
    <row r="28" customFormat="false" ht="13.8" hidden="false" customHeight="false" outlineLevel="0" collapsed="false">
      <c r="A28" s="39" t="s">
        <v>77</v>
      </c>
      <c r="B28" s="17"/>
      <c r="C28" s="17"/>
      <c r="D28" s="17"/>
      <c r="E28" s="17"/>
      <c r="F28" s="17" t="n">
        <f aca="false">F27</f>
        <v>6.25</v>
      </c>
      <c r="G28" s="17"/>
      <c r="H28" s="17"/>
      <c r="I28" s="17"/>
      <c r="J28" s="17"/>
      <c r="K28" s="17"/>
    </row>
    <row r="29" customFormat="false" ht="14.25" hidden="false" customHeight="false" outlineLevel="0" collapsed="false">
      <c r="A29" s="39" t="s">
        <v>78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customFormat="false" ht="14.25" hidden="false" customHeight="false" outlineLevel="0" collapsed="false">
      <c r="A30" s="39" t="s">
        <v>79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customFormat="false" ht="14.25" hidden="false" customHeight="false" outlineLevel="0" collapsed="false">
      <c r="A31" s="39" t="s">
        <v>80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customFormat="false" ht="14.25" hidden="false" customHeight="false" outlineLevel="0" collapsed="false">
      <c r="A32" s="39" t="s">
        <v>81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customFormat="false" ht="14.25" hidden="false" customHeight="false" outlineLevel="0" collapsed="false">
      <c r="A33" s="39" t="s">
        <v>82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customFormat="false" ht="14.25" hidden="false" customHeight="false" outlineLevel="0" collapsed="false">
      <c r="A34" s="39" t="s">
        <v>83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customFormat="false" ht="14.25" hidden="false" customHeight="false" outlineLevel="0" collapsed="false">
      <c r="A35" s="16" t="s">
        <v>90</v>
      </c>
      <c r="B35" s="17"/>
      <c r="C35" s="17"/>
      <c r="D35" s="17"/>
      <c r="E35" s="17"/>
      <c r="F35" s="17" t="n">
        <f aca="false">F21</f>
        <v>52</v>
      </c>
      <c r="G35" s="17"/>
      <c r="H35" s="17"/>
      <c r="I35" s="17"/>
      <c r="J35" s="17"/>
      <c r="K35" s="17"/>
    </row>
    <row r="36" customFormat="false" ht="13.8" hidden="false" customHeight="false" outlineLevel="0" collapsed="false">
      <c r="A36" s="39" t="s">
        <v>72</v>
      </c>
      <c r="B36" s="40"/>
      <c r="C36" s="40"/>
      <c r="D36" s="40"/>
      <c r="E36" s="40" t="s">
        <v>91</v>
      </c>
      <c r="F36" s="40" t="n">
        <f aca="false">$F$35*F6/($F$5-$F$11)</f>
        <v>16.25</v>
      </c>
      <c r="G36" s="40"/>
      <c r="H36" s="40"/>
      <c r="I36" s="40"/>
      <c r="J36" s="40"/>
      <c r="K36" s="40"/>
    </row>
    <row r="37" customFormat="false" ht="13.8" hidden="false" customHeight="false" outlineLevel="0" collapsed="false">
      <c r="A37" s="39" t="s">
        <v>73</v>
      </c>
      <c r="B37" s="40"/>
      <c r="C37" s="40"/>
      <c r="D37" s="40"/>
      <c r="E37" s="40"/>
      <c r="F37" s="40" t="n">
        <f aca="false">$F$35*F7/($F$5-$F$11)</f>
        <v>13</v>
      </c>
      <c r="G37" s="40"/>
      <c r="H37" s="40"/>
      <c r="I37" s="40"/>
      <c r="J37" s="40"/>
      <c r="K37" s="40"/>
    </row>
    <row r="38" customFormat="false" ht="13.8" hidden="false" customHeight="false" outlineLevel="0" collapsed="false">
      <c r="A38" s="39" t="s">
        <v>74</v>
      </c>
      <c r="B38" s="40"/>
      <c r="C38" s="40"/>
      <c r="D38" s="40"/>
      <c r="E38" s="40"/>
      <c r="F38" s="40" t="n">
        <f aca="false">$F$35*F8/($F$5-$F$11)</f>
        <v>6.5</v>
      </c>
      <c r="G38" s="40"/>
      <c r="H38" s="40"/>
      <c r="I38" s="40"/>
      <c r="J38" s="40"/>
      <c r="K38" s="40"/>
    </row>
    <row r="39" customFormat="false" ht="13.8" hidden="false" customHeight="false" outlineLevel="0" collapsed="false">
      <c r="A39" s="39" t="s">
        <v>75</v>
      </c>
      <c r="B39" s="40"/>
      <c r="C39" s="40"/>
      <c r="D39" s="40"/>
      <c r="E39" s="40"/>
      <c r="F39" s="40" t="n">
        <f aca="false">$F$35*F9/($F$5-$F$11)</f>
        <v>9.75</v>
      </c>
      <c r="G39" s="40"/>
      <c r="H39" s="40"/>
      <c r="I39" s="40"/>
      <c r="J39" s="40"/>
      <c r="K39" s="40"/>
    </row>
    <row r="40" customFormat="false" ht="13.8" hidden="false" customHeight="false" outlineLevel="0" collapsed="false">
      <c r="A40" s="39" t="s">
        <v>76</v>
      </c>
      <c r="B40" s="40"/>
      <c r="C40" s="40"/>
      <c r="D40" s="40"/>
      <c r="E40" s="40"/>
      <c r="F40" s="40" t="n">
        <f aca="false">$F$35*F10/($F$5-$F$11)</f>
        <v>3.25</v>
      </c>
      <c r="G40" s="40"/>
      <c r="H40" s="40"/>
      <c r="I40" s="40"/>
      <c r="J40" s="40"/>
      <c r="K40" s="40"/>
    </row>
    <row r="41" customFormat="false" ht="13.8" hidden="false" customHeight="false" outlineLevel="0" collapsed="false">
      <c r="A41" s="39" t="s">
        <v>77</v>
      </c>
      <c r="B41" s="40"/>
      <c r="C41" s="40"/>
      <c r="D41" s="40"/>
      <c r="E41" s="40"/>
      <c r="F41" s="40" t="n">
        <f aca="false">F40</f>
        <v>3.25</v>
      </c>
      <c r="G41" s="40"/>
      <c r="H41" s="40"/>
      <c r="I41" s="40"/>
      <c r="J41" s="40"/>
      <c r="K41" s="40"/>
    </row>
    <row r="42" customFormat="false" ht="14.25" hidden="false" customHeight="false" outlineLevel="0" collapsed="false">
      <c r="A42" s="39" t="s">
        <v>78</v>
      </c>
      <c r="B42" s="40"/>
      <c r="C42" s="40"/>
      <c r="D42" s="40"/>
      <c r="E42" s="40"/>
      <c r="F42" s="40"/>
      <c r="G42" s="40"/>
      <c r="H42" s="40"/>
      <c r="I42" s="40"/>
      <c r="J42" s="40"/>
      <c r="K42" s="40"/>
    </row>
    <row r="43" customFormat="false" ht="14.25" hidden="false" customHeight="false" outlineLevel="0" collapsed="false">
      <c r="A43" s="39" t="s">
        <v>79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</row>
    <row r="44" customFormat="false" ht="14.25" hidden="false" customHeight="false" outlineLevel="0" collapsed="false">
      <c r="A44" s="39" t="s">
        <v>80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</row>
    <row r="45" customFormat="false" ht="14.25" hidden="false" customHeight="false" outlineLevel="0" collapsed="false">
      <c r="A45" s="39" t="s">
        <v>81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</row>
    <row r="46" customFormat="false" ht="14.25" hidden="false" customHeight="false" outlineLevel="0" collapsed="false">
      <c r="A46" s="39" t="s">
        <v>82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</row>
    <row r="47" customFormat="false" ht="14.25" hidden="false" customHeight="false" outlineLevel="0" collapsed="false">
      <c r="A47" s="39" t="s">
        <v>83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</row>
    <row r="48" customFormat="false" ht="13.8" hidden="false" customHeight="false" outlineLevel="0" collapsed="false">
      <c r="E48" s="0" t="s">
        <v>92</v>
      </c>
      <c r="F48" s="0" t="n">
        <f aca="false">F36+F37+F38+F39+F40+F41</f>
        <v>52</v>
      </c>
    </row>
  </sheetData>
  <mergeCells count="3">
    <mergeCell ref="A1:K1"/>
    <mergeCell ref="A2:A3"/>
    <mergeCell ref="B2:K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1" activeCellId="0" sqref="A21"/>
    </sheetView>
  </sheetViews>
  <sheetFormatPr defaultColWidth="8.4296875" defaultRowHeight="14.25" zeroHeight="false" outlineLevelRow="0" outlineLevelCol="0"/>
  <cols>
    <col collapsed="false" customWidth="true" hidden="false" outlineLevel="0" max="1" min="1" style="0" width="79.44"/>
  </cols>
  <sheetData>
    <row r="1" customFormat="false" ht="18" hidden="false" customHeight="false" outlineLevel="0" collapsed="false">
      <c r="A1" s="20" t="s">
        <v>44</v>
      </c>
    </row>
    <row r="2" customFormat="false" ht="14.25" hidden="false" customHeight="false" outlineLevel="0" collapsed="false">
      <c r="A2" s="41" t="s">
        <v>93</v>
      </c>
    </row>
    <row r="3" customFormat="false" ht="17.25" hidden="false" customHeight="true" outlineLevel="0" collapsed="false">
      <c r="A3" s="42" t="s">
        <v>94</v>
      </c>
    </row>
    <row r="4" customFormat="false" ht="14.25" hidden="false" customHeight="false" outlineLevel="0" collapsed="false">
      <c r="A4" s="43" t="s">
        <v>95</v>
      </c>
    </row>
    <row r="5" customFormat="false" ht="14.25" hidden="false" customHeight="false" outlineLevel="0" collapsed="false">
      <c r="A5" s="41" t="s">
        <v>96</v>
      </c>
    </row>
    <row r="6" customFormat="false" ht="14.25" hidden="false" customHeight="false" outlineLevel="0" collapsed="false">
      <c r="A6" s="42" t="s">
        <v>97</v>
      </c>
    </row>
    <row r="7" customFormat="false" ht="14.25" hidden="false" customHeight="false" outlineLevel="0" collapsed="false">
      <c r="A7" s="41" t="s">
        <v>98</v>
      </c>
    </row>
    <row r="8" customFormat="false" ht="14.25" hidden="false" customHeight="false" outlineLevel="0" collapsed="false">
      <c r="A8" s="42" t="s">
        <v>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2024-01-31T07:04:07Z</dcterms:created>
  <dc:creator>User</dc:creator>
  <dc:description/>
  <dc:language>en-US</dc:language>
  <cp:lastModifiedBy/>
  <dcterms:modified xsi:type="dcterms:W3CDTF">2024-09-18T15:55:06Z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