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ya\OneDrive\Рабочий стол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G20" i="1"/>
  <c r="G21" i="1"/>
  <c r="G22" i="1"/>
  <c r="G23" i="1"/>
  <c r="G24" i="1"/>
  <c r="G25" i="1"/>
  <c r="F21" i="1"/>
  <c r="F22" i="1"/>
  <c r="F23" i="1"/>
  <c r="F24" i="1"/>
  <c r="F25" i="1"/>
  <c r="F20" i="1"/>
  <c r="E20" i="1"/>
  <c r="E21" i="1"/>
  <c r="E22" i="1"/>
  <c r="E23" i="1"/>
  <c r="E24" i="1"/>
  <c r="E25" i="1"/>
  <c r="D21" i="1"/>
  <c r="D22" i="1"/>
  <c r="D23" i="1"/>
  <c r="D24" i="1"/>
  <c r="D25" i="1"/>
  <c r="D20" i="1"/>
  <c r="C21" i="1"/>
  <c r="C22" i="1"/>
  <c r="C23" i="1"/>
  <c r="C24" i="1"/>
  <c r="C25" i="1"/>
  <c r="C20" i="1"/>
  <c r="B24" i="1"/>
  <c r="B23" i="1"/>
  <c r="B22" i="1"/>
  <c r="B21" i="1"/>
  <c r="B20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14" i="1"/>
  <c r="C15" i="1"/>
  <c r="B25" i="1" l="1"/>
</calcChain>
</file>

<file path=xl/sharedStrings.xml><?xml version="1.0" encoding="utf-8"?>
<sst xmlns="http://schemas.openxmlformats.org/spreadsheetml/2006/main" count="52" uniqueCount="34">
  <si>
    <t xml:space="preserve">Содержание работ </t>
  </si>
  <si>
    <t>Исполнитель</t>
  </si>
  <si>
    <t xml:space="preserve">Трудозатраты, часов </t>
  </si>
  <si>
    <t>Всего</t>
  </si>
  <si>
    <t>Ставка/час</t>
  </si>
  <si>
    <t>Дополнительная заработная плата(10%)</t>
  </si>
  <si>
    <t>ФСЗН+Белгосстрах) 6.6 формула</t>
  </si>
  <si>
    <t>Зарплата основная</t>
  </si>
  <si>
    <t>Управление</t>
  </si>
  <si>
    <t>итого</t>
  </si>
  <si>
    <t>рса</t>
  </si>
  <si>
    <t>% от итого</t>
  </si>
  <si>
    <t>Утверждение документа SRS</t>
  </si>
  <si>
    <t>Разработка UX/UI</t>
  </si>
  <si>
    <t>Утверждение дизайна</t>
  </si>
  <si>
    <t>Создание базы данных</t>
  </si>
  <si>
    <t>Backend-разработка</t>
  </si>
  <si>
    <t xml:space="preserve"> Frontend-разработка</t>
  </si>
  <si>
    <t>Функциональное тестирование</t>
  </si>
  <si>
    <t xml:space="preserve"> Нагрузочное тестирование</t>
  </si>
  <si>
    <t xml:space="preserve"> Сбор данных обратной связи</t>
  </si>
  <si>
    <t xml:space="preserve"> Анализ собранных данных</t>
  </si>
  <si>
    <t>Анализ требований</t>
  </si>
  <si>
    <t>Создание документа SRS</t>
  </si>
  <si>
    <t>BA</t>
  </si>
  <si>
    <t>PM</t>
  </si>
  <si>
    <t>UI/UX</t>
  </si>
  <si>
    <t>Backend-dev</t>
  </si>
  <si>
    <t>Frontend-dev</t>
  </si>
  <si>
    <t>QA</t>
  </si>
  <si>
    <t xml:space="preserve">BA </t>
  </si>
  <si>
    <t>Накладные расходы     (40-60%)</t>
  </si>
  <si>
    <t>Прочие прямые (20-30%)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</si>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</sst>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75" workbookViewId="0">
      <selection activeCell="F11" sqref="F11"/>
    </sheetView>
  </sheetViews>
  <sheetFormatPr defaultRowHeight="14.4" x14ac:dyDescent="0.3"/>
  <cols>
    <col min="1" max="1" width="33.77734375" customWidth="1"/>
    <col min="2" max="2" width="17.88671875" customWidth="1"/>
    <col min="3" max="3" width="24.33203125" customWidth="1"/>
    <col min="4" max="4" width="24.88671875" customWidth="1"/>
    <col min="5" max="5" width="25.21875" customWidth="1"/>
    <col min="6" max="6" width="28.109375" customWidth="1"/>
    <col min="7" max="7" width="21.109375" customWidth="1"/>
    <col min="8" max="8" width="19.21875" customWidth="1"/>
    <col min="9" max="9" width="17.33203125" customWidth="1"/>
  </cols>
  <sheetData>
    <row r="1" spans="1:14" ht="108" x14ac:dyDescent="0.3">
      <c r="A1" s="8" t="s">
        <v>0</v>
      </c>
      <c r="B1" s="8" t="s">
        <v>1</v>
      </c>
      <c r="C1" s="8" t="s">
        <v>2</v>
      </c>
      <c r="D1" s="2" t="s">
        <v>4</v>
      </c>
      <c r="E1" s="2" t="s">
        <v>7</v>
      </c>
      <c r="F1" s="2" t="s">
        <v>5</v>
      </c>
      <c r="G1" s="2" t="s">
        <v>6</v>
      </c>
      <c r="H1" s="2" t="s">
        <v>32</v>
      </c>
      <c r="I1" s="2" t="s">
        <v>31</v>
      </c>
      <c r="J1" s="2" t="s">
        <v>9</v>
      </c>
      <c r="K1" s="2" t="s">
        <v>10</v>
      </c>
      <c r="N1" s="1"/>
    </row>
    <row r="2" spans="1:14" ht="18" x14ac:dyDescent="0.3">
      <c r="A2" s="10" t="s">
        <v>22</v>
      </c>
      <c r="B2" s="8" t="s">
        <v>24</v>
      </c>
      <c r="C2" s="8">
        <v>32</v>
      </c>
      <c r="D2" s="2">
        <v>15</v>
      </c>
      <c r="E2" s="2">
        <f>D2*C2</f>
        <v>480</v>
      </c>
      <c r="F2" s="2"/>
      <c r="G2" s="2"/>
      <c r="H2" s="2"/>
      <c r="I2" s="2"/>
      <c r="J2" s="2"/>
      <c r="K2" s="4"/>
      <c r="N2" s="1"/>
    </row>
    <row r="3" spans="1:14" ht="18" x14ac:dyDescent="0.3">
      <c r="A3" s="10" t="s">
        <v>23</v>
      </c>
      <c r="B3" s="8" t="s">
        <v>24</v>
      </c>
      <c r="C3" s="8">
        <v>40</v>
      </c>
      <c r="D3" s="2">
        <v>15</v>
      </c>
      <c r="E3" s="2">
        <f t="shared" ref="E3:E14" si="0">D3*C3</f>
        <v>600</v>
      </c>
      <c r="F3" s="2"/>
      <c r="G3" s="2"/>
      <c r="H3" s="2"/>
      <c r="I3" s="2"/>
      <c r="J3" s="2"/>
      <c r="K3" s="4"/>
      <c r="N3" s="1"/>
    </row>
    <row r="4" spans="1:14" ht="19.95" customHeight="1" x14ac:dyDescent="0.3">
      <c r="A4" s="11" t="s">
        <v>12</v>
      </c>
      <c r="B4" s="8" t="s">
        <v>25</v>
      </c>
      <c r="C4" s="8">
        <v>24</v>
      </c>
      <c r="D4" s="2">
        <v>20</v>
      </c>
      <c r="E4" s="2">
        <f t="shared" si="0"/>
        <v>480</v>
      </c>
      <c r="F4" s="2"/>
      <c r="G4" s="2"/>
      <c r="H4" s="3"/>
      <c r="I4" s="3"/>
      <c r="J4" s="3"/>
      <c r="K4" s="4"/>
    </row>
    <row r="5" spans="1:14" ht="19.95" customHeight="1" x14ac:dyDescent="0.3">
      <c r="A5" s="11" t="s">
        <v>13</v>
      </c>
      <c r="B5" s="8" t="s">
        <v>26</v>
      </c>
      <c r="C5" s="8">
        <v>40</v>
      </c>
      <c r="D5" s="2">
        <v>10</v>
      </c>
      <c r="E5" s="2">
        <f t="shared" si="0"/>
        <v>400</v>
      </c>
      <c r="F5" s="2"/>
      <c r="G5" s="2"/>
      <c r="H5" s="3"/>
      <c r="I5" s="3"/>
      <c r="J5" s="3"/>
      <c r="K5" s="4"/>
    </row>
    <row r="6" spans="1:14" ht="19.95" customHeight="1" x14ac:dyDescent="0.3">
      <c r="A6" s="11" t="s">
        <v>14</v>
      </c>
      <c r="B6" s="8" t="s">
        <v>25</v>
      </c>
      <c r="C6" s="8">
        <v>16</v>
      </c>
      <c r="D6" s="2">
        <v>20</v>
      </c>
      <c r="E6" s="2">
        <f t="shared" si="0"/>
        <v>320</v>
      </c>
      <c r="F6" s="2"/>
      <c r="G6" s="2"/>
      <c r="H6" s="3"/>
      <c r="I6" s="3"/>
      <c r="J6" s="3"/>
      <c r="K6" s="4"/>
    </row>
    <row r="7" spans="1:14" ht="19.95" customHeight="1" x14ac:dyDescent="0.3">
      <c r="A7" s="11" t="s">
        <v>15</v>
      </c>
      <c r="B7" s="8" t="s">
        <v>27</v>
      </c>
      <c r="C7" s="8">
        <v>32</v>
      </c>
      <c r="D7" s="2">
        <v>13</v>
      </c>
      <c r="E7" s="2">
        <f t="shared" si="0"/>
        <v>416</v>
      </c>
      <c r="F7" s="2"/>
      <c r="G7" s="2"/>
      <c r="H7" s="3"/>
      <c r="I7" s="3"/>
      <c r="J7" s="3"/>
      <c r="K7" s="4"/>
    </row>
    <row r="8" spans="1:14" ht="19.95" customHeight="1" x14ac:dyDescent="0.3">
      <c r="A8" s="11" t="s">
        <v>16</v>
      </c>
      <c r="B8" s="8" t="s">
        <v>27</v>
      </c>
      <c r="C8" s="8">
        <v>80</v>
      </c>
      <c r="D8" s="2">
        <v>13</v>
      </c>
      <c r="E8" s="2">
        <f t="shared" si="0"/>
        <v>1040</v>
      </c>
      <c r="F8" s="2"/>
      <c r="G8" s="2"/>
      <c r="H8" s="3"/>
      <c r="I8" s="3"/>
      <c r="J8" s="3"/>
      <c r="K8" s="4"/>
    </row>
    <row r="9" spans="1:14" ht="19.95" customHeight="1" x14ac:dyDescent="0.3">
      <c r="A9" s="11" t="s">
        <v>17</v>
      </c>
      <c r="B9" s="8" t="s">
        <v>28</v>
      </c>
      <c r="C9" s="8">
        <v>80</v>
      </c>
      <c r="D9" s="2">
        <v>11</v>
      </c>
      <c r="E9" s="2">
        <f t="shared" si="0"/>
        <v>880</v>
      </c>
      <c r="F9" s="2"/>
      <c r="G9" s="2"/>
      <c r="H9" s="3"/>
      <c r="I9" s="3"/>
      <c r="J9" s="3"/>
      <c r="K9" s="4"/>
    </row>
    <row r="10" spans="1:14" ht="19.95" customHeight="1" x14ac:dyDescent="0.3">
      <c r="A10" s="11" t="s">
        <v>18</v>
      </c>
      <c r="B10" s="8" t="s">
        <v>29</v>
      </c>
      <c r="C10" s="8">
        <v>24</v>
      </c>
      <c r="D10" s="2">
        <v>8</v>
      </c>
      <c r="E10" s="2">
        <f t="shared" si="0"/>
        <v>192</v>
      </c>
      <c r="F10" s="2"/>
      <c r="G10" s="2"/>
      <c r="H10" s="3"/>
      <c r="I10" s="3"/>
      <c r="J10" s="3"/>
      <c r="K10" s="4"/>
    </row>
    <row r="11" spans="1:14" ht="19.95" customHeight="1" x14ac:dyDescent="0.3">
      <c r="A11" s="11" t="s">
        <v>19</v>
      </c>
      <c r="B11" s="8" t="s">
        <v>29</v>
      </c>
      <c r="C11" s="8">
        <v>24</v>
      </c>
      <c r="D11" s="2">
        <v>8</v>
      </c>
      <c r="E11" s="2">
        <f t="shared" si="0"/>
        <v>192</v>
      </c>
      <c r="F11" s="2"/>
      <c r="G11" s="2"/>
      <c r="H11" s="3"/>
      <c r="I11" s="3"/>
      <c r="J11" s="3"/>
      <c r="K11" s="4"/>
    </row>
    <row r="12" spans="1:14" ht="19.95" customHeight="1" x14ac:dyDescent="0.3">
      <c r="A12" s="11" t="s">
        <v>20</v>
      </c>
      <c r="B12" s="8" t="s">
        <v>24</v>
      </c>
      <c r="C12" s="8">
        <v>8</v>
      </c>
      <c r="D12" s="2">
        <v>15</v>
      </c>
      <c r="E12" s="2">
        <f t="shared" si="0"/>
        <v>120</v>
      </c>
      <c r="F12" s="2"/>
      <c r="G12" s="2"/>
      <c r="H12" s="3"/>
      <c r="I12" s="3"/>
      <c r="J12" s="3"/>
      <c r="K12" s="4"/>
    </row>
    <row r="13" spans="1:14" ht="19.95" customHeight="1" x14ac:dyDescent="0.3">
      <c r="A13" s="11" t="s">
        <v>21</v>
      </c>
      <c r="B13" s="8" t="s">
        <v>30</v>
      </c>
      <c r="C13" s="8">
        <v>16</v>
      </c>
      <c r="D13" s="2">
        <v>15</v>
      </c>
      <c r="E13" s="2">
        <f t="shared" si="0"/>
        <v>240</v>
      </c>
      <c r="F13" s="2"/>
      <c r="G13" s="2"/>
      <c r="H13" s="3"/>
      <c r="I13" s="3"/>
      <c r="J13" s="3"/>
      <c r="K13" s="4"/>
    </row>
    <row r="14" spans="1:14" ht="19.95" customHeight="1" x14ac:dyDescent="0.3">
      <c r="A14" s="12" t="s">
        <v>8</v>
      </c>
      <c r="B14" s="8" t="s">
        <v>25</v>
      </c>
      <c r="C14" s="8">
        <f>(C2+C3+C5+C7+C8+C9+C10+C11+C12+C13)/100*20</f>
        <v>75.199999999999989</v>
      </c>
      <c r="D14" s="2">
        <v>20</v>
      </c>
      <c r="E14" s="2">
        <f t="shared" si="0"/>
        <v>1503.9999999999998</v>
      </c>
      <c r="F14" s="2"/>
      <c r="G14" s="2"/>
      <c r="H14" s="3"/>
      <c r="I14" s="3"/>
      <c r="J14" s="3"/>
      <c r="K14" s="4"/>
    </row>
    <row r="15" spans="1:14" ht="18" x14ac:dyDescent="0.3">
      <c r="A15" s="9" t="s">
        <v>3</v>
      </c>
      <c r="B15" s="8"/>
      <c r="C15" s="8">
        <f>SUM(C2:C14)</f>
        <v>491.2</v>
      </c>
      <c r="D15" s="3"/>
      <c r="E15" s="3"/>
      <c r="F15" s="3"/>
      <c r="G15" s="3"/>
      <c r="H15" s="3"/>
      <c r="I15" s="3"/>
      <c r="J15" s="5"/>
      <c r="K15" s="3" t="s">
        <v>11</v>
      </c>
    </row>
    <row r="16" spans="1:14" ht="18" x14ac:dyDescent="0.3">
      <c r="B16" s="6"/>
      <c r="C16" s="6"/>
      <c r="D16" s="7"/>
      <c r="E16" s="7"/>
      <c r="F16" s="7"/>
      <c r="G16" s="7"/>
      <c r="H16" s="7"/>
      <c r="I16" s="7"/>
    </row>
    <row r="19" spans="1:8" ht="126" x14ac:dyDescent="0.3">
      <c r="B19" s="2" t="s">
        <v>7</v>
      </c>
      <c r="C19" s="2" t="s">
        <v>5</v>
      </c>
      <c r="D19" s="2" t="s">
        <v>6</v>
      </c>
      <c r="E19" s="2" t="s">
        <v>32</v>
      </c>
      <c r="F19" s="2" t="s">
        <v>31</v>
      </c>
      <c r="G19" s="2" t="s">
        <v>33</v>
      </c>
      <c r="H19" s="2" t="s">
        <v>10</v>
      </c>
    </row>
    <row r="20" spans="1:8" ht="18" x14ac:dyDescent="0.3">
      <c r="A20" s="8" t="s">
        <v>24</v>
      </c>
      <c r="B20">
        <f>E2+E3+E12+E13</f>
        <v>1440</v>
      </c>
      <c r="C20">
        <f>0.1*B20</f>
        <v>144</v>
      </c>
      <c r="D20">
        <f>(B20+C20)*34.6/100</f>
        <v>548.06399999999996</v>
      </c>
      <c r="E20">
        <f>(C20+B20)*25/100</f>
        <v>396</v>
      </c>
      <c r="F20">
        <f>(C20+B20)*50/100</f>
        <v>792</v>
      </c>
      <c r="G20">
        <f>SUM(B20:F20)</f>
        <v>3320.0639999999999</v>
      </c>
      <c r="H20" s="13"/>
    </row>
    <row r="21" spans="1:8" ht="18" x14ac:dyDescent="0.3">
      <c r="A21" s="8" t="s">
        <v>25</v>
      </c>
      <c r="B21">
        <f>E4+E6+E14</f>
        <v>2304</v>
      </c>
      <c r="C21">
        <f t="shared" ref="C21:C25" si="1">0.1*B21</f>
        <v>230.4</v>
      </c>
      <c r="D21">
        <f t="shared" ref="D21:D25" si="2">(B21+C21)*34.6/100</f>
        <v>876.90240000000006</v>
      </c>
      <c r="E21">
        <f t="shared" ref="E21:E25" si="3">(C21+B21)*25/100</f>
        <v>633.6</v>
      </c>
      <c r="F21">
        <f t="shared" ref="F21:F25" si="4">(C21+B21)*50/100</f>
        <v>1267.2</v>
      </c>
      <c r="G21">
        <f t="shared" ref="G21:G25" si="5">SUM(B21:F21)</f>
        <v>5312.1023999999998</v>
      </c>
      <c r="H21" s="13"/>
    </row>
    <row r="22" spans="1:8" ht="18" x14ac:dyDescent="0.3">
      <c r="A22" s="8" t="s">
        <v>26</v>
      </c>
      <c r="B22">
        <f>E5</f>
        <v>400</v>
      </c>
      <c r="C22">
        <f t="shared" si="1"/>
        <v>40</v>
      </c>
      <c r="D22">
        <f t="shared" si="2"/>
        <v>152.24</v>
      </c>
      <c r="E22">
        <f t="shared" si="3"/>
        <v>110</v>
      </c>
      <c r="F22">
        <f t="shared" si="4"/>
        <v>220</v>
      </c>
      <c r="G22">
        <f t="shared" si="5"/>
        <v>922.24</v>
      </c>
      <c r="H22" s="13"/>
    </row>
    <row r="23" spans="1:8" ht="18" x14ac:dyDescent="0.3">
      <c r="A23" s="8" t="s">
        <v>27</v>
      </c>
      <c r="B23">
        <f>E7+E8</f>
        <v>1456</v>
      </c>
      <c r="C23">
        <f t="shared" si="1"/>
        <v>145.6</v>
      </c>
      <c r="D23">
        <f t="shared" si="2"/>
        <v>554.15359999999998</v>
      </c>
      <c r="E23">
        <f t="shared" si="3"/>
        <v>400.4</v>
      </c>
      <c r="F23">
        <f t="shared" si="4"/>
        <v>800.8</v>
      </c>
      <c r="G23">
        <f t="shared" si="5"/>
        <v>3356.9535999999998</v>
      </c>
      <c r="H23" s="13"/>
    </row>
    <row r="24" spans="1:8" ht="18" x14ac:dyDescent="0.3">
      <c r="A24" s="8" t="s">
        <v>28</v>
      </c>
      <c r="B24">
        <f>E9</f>
        <v>880</v>
      </c>
      <c r="C24">
        <f t="shared" si="1"/>
        <v>88</v>
      </c>
      <c r="D24">
        <f t="shared" si="2"/>
        <v>334.92800000000005</v>
      </c>
      <c r="E24">
        <f t="shared" si="3"/>
        <v>242</v>
      </c>
      <c r="F24">
        <f t="shared" si="4"/>
        <v>484</v>
      </c>
      <c r="G24">
        <f t="shared" si="5"/>
        <v>2028.9280000000001</v>
      </c>
      <c r="H24" s="13"/>
    </row>
    <row r="25" spans="1:8" ht="18" x14ac:dyDescent="0.3">
      <c r="A25" s="8" t="s">
        <v>29</v>
      </c>
      <c r="B25">
        <f>E10+E11</f>
        <v>384</v>
      </c>
      <c r="C25">
        <f t="shared" si="1"/>
        <v>38.400000000000006</v>
      </c>
      <c r="D25">
        <f t="shared" si="2"/>
        <v>146.15039999999999</v>
      </c>
      <c r="E25">
        <f t="shared" si="3"/>
        <v>105.6</v>
      </c>
      <c r="F25">
        <f t="shared" si="4"/>
        <v>211.2</v>
      </c>
      <c r="G25">
        <f t="shared" si="5"/>
        <v>885.35040000000004</v>
      </c>
      <c r="H25" s="13"/>
    </row>
    <row r="26" spans="1:8" x14ac:dyDescent="0.3">
      <c r="G26" s="14">
        <f>SUM(G20:G25)</f>
        <v>15825.6384</v>
      </c>
      <c r="H26">
        <f>G26*10/100</f>
        <v>1582.5638399999998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Бекиш</dc:creator>
  <cp:lastModifiedBy>Александр Бекиш</cp:lastModifiedBy>
  <dcterms:created xsi:type="dcterms:W3CDTF">2024-11-26T08:47:35Z</dcterms:created>
  <dcterms:modified xsi:type="dcterms:W3CDTF">2024-11-26T14:39:15Z</dcterms:modified>
</cp:coreProperties>
</file>