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UDENTS_SMB\Testfran\Downloads\"/>
    </mc:Choice>
  </mc:AlternateContent>
  <bookViews>
    <workbookView xWindow="-24300" yWindow="-18120" windowWidth="25440" windowHeight="15390" firstSheet="11" activeTab="15"/>
  </bookViews>
  <sheets>
    <sheet name="1.1 Möbelumsatz" sheetId="2" r:id="rId1"/>
    <sheet name="1.2 Darlehen" sheetId="1" r:id="rId2"/>
    <sheet name="1.3 Kurierdienst" sheetId="4" r:id="rId3"/>
    <sheet name="1.4 Marketingerfolg" sheetId="12" r:id="rId4"/>
    <sheet name="1.5 Umsatzzahlen" sheetId="13" r:id="rId5"/>
    <sheet name="1.6 Immobilien" sheetId="15" r:id="rId6"/>
    <sheet name="1.7 Umsätze im 1. Quartal" sheetId="16" r:id="rId7"/>
    <sheet name="1.8a Kaufverhalten Dtl. gesamt" sheetId="17" r:id="rId8"/>
    <sheet name="1.8d Kaufverhalten Köln" sheetId="20" r:id="rId9"/>
    <sheet name="1.8c Kaufverhalten Frankfurt" sheetId="19" r:id="rId10"/>
    <sheet name="1.8b Kaufverhalten Mannheim" sheetId="18" r:id="rId11"/>
    <sheet name="Weltbevölkerung (Diagramm)" sheetId="21" r:id="rId12"/>
    <sheet name="1.9a Weltbevölkerung" sheetId="3" r:id="rId13"/>
    <sheet name="1.9b Personalkosten" sheetId="5" r:id="rId14"/>
    <sheet name="1.9cUmsätze je Geschäftsbereich" sheetId="6" r:id="rId15"/>
    <sheet name="1.9d Marktanteil Speichermedien" sheetId="7" r:id="rId16"/>
    <sheet name="1.9e Stärken-Schwächen-Analyse" sheetId="8" r:id="rId17"/>
  </sheets>
  <definedNames>
    <definedName name="ein_na_b" localSheetId="12">'1.9a Weltbevölkerung'!$A$4:$B$25</definedName>
  </definedNames>
  <calcPr calcId="162913"/>
</workbook>
</file>

<file path=xl/calcChain.xml><?xml version="1.0" encoding="utf-8"?>
<calcChain xmlns="http://schemas.openxmlformats.org/spreadsheetml/2006/main">
  <c r="B5" i="17" l="1"/>
  <c r="B6" i="17"/>
  <c r="C5" i="17"/>
  <c r="C6" i="17"/>
  <c r="D5" i="17"/>
  <c r="D6" i="17"/>
  <c r="D4" i="17"/>
  <c r="C4" i="17"/>
  <c r="E5" i="19" l="1"/>
  <c r="E6" i="19"/>
  <c r="E5" i="20"/>
  <c r="E6" i="20"/>
  <c r="E5" i="18"/>
  <c r="E6" i="18"/>
  <c r="E5" i="17"/>
  <c r="E6" i="17"/>
  <c r="G3" i="16"/>
  <c r="G4" i="16"/>
  <c r="G5" i="16"/>
  <c r="G6" i="16"/>
  <c r="G7" i="16"/>
  <c r="G8" i="16"/>
  <c r="G9" i="16"/>
  <c r="G10" i="16"/>
  <c r="G11" i="16"/>
  <c r="G2" i="16"/>
  <c r="D11" i="16"/>
  <c r="E11" i="16"/>
  <c r="F11" i="16"/>
  <c r="C11" i="16"/>
  <c r="F10" i="16"/>
  <c r="F5" i="16"/>
  <c r="F7" i="16"/>
  <c r="F8" i="16"/>
  <c r="F9" i="16"/>
  <c r="F6" i="16"/>
  <c r="F3" i="16"/>
  <c r="F4" i="16"/>
  <c r="F2" i="16"/>
  <c r="D10" i="16"/>
  <c r="E10" i="16"/>
  <c r="C10" i="16"/>
  <c r="D5" i="16"/>
  <c r="E5" i="16"/>
  <c r="C5" i="16"/>
  <c r="C8" i="13"/>
  <c r="F8" i="15"/>
  <c r="F7" i="15"/>
  <c r="F6" i="15"/>
  <c r="E8" i="15"/>
  <c r="F5" i="15"/>
  <c r="E7" i="15"/>
  <c r="E6" i="15"/>
  <c r="E5" i="15"/>
  <c r="C6" i="15"/>
  <c r="C7" i="15"/>
  <c r="C8" i="15"/>
  <c r="C9" i="15"/>
  <c r="C5" i="15"/>
  <c r="C5" i="13"/>
  <c r="C6" i="13"/>
  <c r="C7" i="13"/>
  <c r="C4" i="13"/>
  <c r="B8" i="13"/>
  <c r="C7" i="4"/>
  <c r="C7" i="1"/>
  <c r="E7" i="1"/>
  <c r="E6" i="1"/>
  <c r="C6" i="1"/>
  <c r="D7" i="1"/>
  <c r="D8" i="1"/>
  <c r="D9" i="1"/>
  <c r="D10" i="1"/>
  <c r="D11" i="1"/>
  <c r="D12" i="1"/>
  <c r="D13" i="1"/>
  <c r="D14" i="1"/>
  <c r="D15" i="1"/>
  <c r="B7" i="1" l="1"/>
  <c r="F11" i="12"/>
  <c r="F10" i="12"/>
  <c r="F9" i="12"/>
  <c r="F8" i="12"/>
  <c r="F7" i="12"/>
  <c r="F6" i="12"/>
  <c r="F5" i="12"/>
  <c r="F4" i="12"/>
  <c r="F3" i="12"/>
  <c r="F2" i="12"/>
  <c r="B8" i="1" l="1"/>
  <c r="C8" i="1" s="1"/>
  <c r="D7" i="4"/>
  <c r="B7" i="4"/>
  <c r="E7" i="4" s="1"/>
  <c r="E6" i="4"/>
  <c r="E5" i="4"/>
  <c r="E4" i="4"/>
  <c r="E3" i="4"/>
  <c r="D6" i="2" l="1"/>
  <c r="C6" i="2"/>
  <c r="B6" i="2"/>
  <c r="E5" i="2"/>
  <c r="E4" i="2"/>
  <c r="E3" i="2"/>
  <c r="E6" i="2" s="1"/>
  <c r="E8" i="1" l="1"/>
  <c r="B9" i="1" s="1"/>
  <c r="C9" i="1" s="1"/>
  <c r="D6" i="1"/>
  <c r="B6" i="1"/>
  <c r="E9" i="1" l="1"/>
  <c r="B10" i="1" l="1"/>
  <c r="C10" i="1" s="1"/>
  <c r="E10" i="1" l="1"/>
  <c r="B11" i="1" l="1"/>
  <c r="C11" i="1" s="1"/>
  <c r="E11" i="1" l="1"/>
  <c r="B12" i="1" l="1"/>
  <c r="C12" i="1" s="1"/>
  <c r="E12" i="1" l="1"/>
  <c r="B13" i="1" s="1"/>
  <c r="C13" i="1" s="1"/>
  <c r="E13" i="1" l="1"/>
  <c r="B14" i="1" s="1"/>
  <c r="C14" i="1" s="1"/>
  <c r="E14" i="1" l="1"/>
  <c r="B15" i="1" s="1"/>
  <c r="C15" i="1" s="1"/>
  <c r="E15" i="1" l="1"/>
  <c r="D7" i="19"/>
  <c r="D7" i="20"/>
  <c r="C7" i="18"/>
  <c r="C7" i="19"/>
  <c r="C7" i="20"/>
  <c r="D7" i="18"/>
  <c r="D7" i="17"/>
  <c r="B7" i="19" l="1"/>
  <c r="E4" i="19"/>
  <c r="E7" i="19" s="1"/>
  <c r="D8" i="19" l="1"/>
  <c r="B8" i="19"/>
  <c r="F5" i="19"/>
  <c r="C8" i="19"/>
  <c r="F6" i="19"/>
  <c r="F4" i="19"/>
  <c r="E4" i="20"/>
  <c r="B7" i="20"/>
  <c r="E7" i="20" l="1"/>
  <c r="F5" i="20" l="1"/>
  <c r="F6" i="20"/>
  <c r="C8" i="20"/>
  <c r="D8" i="20"/>
  <c r="F4" i="20"/>
  <c r="B8" i="20"/>
  <c r="C7" i="17"/>
  <c r="E4" i="18"/>
  <c r="E7" i="18" s="1"/>
  <c r="B7" i="18"/>
  <c r="B4" i="17"/>
  <c r="B7" i="17" s="1"/>
  <c r="F6" i="18" l="1"/>
  <c r="D8" i="18"/>
  <c r="F5" i="18"/>
  <c r="C8" i="18"/>
  <c r="B8" i="18"/>
  <c r="F4" i="18"/>
  <c r="E4" i="17"/>
  <c r="E7" i="17" l="1"/>
  <c r="F4" i="17"/>
  <c r="F5" i="17" l="1"/>
  <c r="C8" i="17"/>
  <c r="D8" i="17"/>
  <c r="F6" i="17"/>
  <c r="B8" i="17"/>
</calcChain>
</file>

<file path=xl/connections.xml><?xml version="1.0" encoding="utf-8"?>
<connections xmlns="http://schemas.openxmlformats.org/spreadsheetml/2006/main">
  <connection id="1" name="Verbindung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<sst xmlns="http://schemas.openxmlformats.org/spreadsheetml/2006/main" count="171" uniqueCount="118">
  <si>
    <t>1. Jahr</t>
  </si>
  <si>
    <t>Zinsen</t>
  </si>
  <si>
    <t>Zahlung</t>
  </si>
  <si>
    <t>Restdarlehen</t>
  </si>
  <si>
    <t>Anfangsbetrag</t>
  </si>
  <si>
    <t>Zinssatz</t>
  </si>
  <si>
    <t>Kreditsumme</t>
  </si>
  <si>
    <t>Jahr</t>
  </si>
  <si>
    <t>Umsatzübersicht</t>
  </si>
  <si>
    <t>Produkte</t>
  </si>
  <si>
    <t>Oktober</t>
  </si>
  <si>
    <t>November</t>
  </si>
  <si>
    <t>Dezember</t>
  </si>
  <si>
    <t>Umsatz</t>
  </si>
  <si>
    <t>Bürostühle</t>
  </si>
  <si>
    <t>Stehhilfen</t>
  </si>
  <si>
    <t>Stehpulte</t>
  </si>
  <si>
    <t>Gesamt</t>
  </si>
  <si>
    <t>Briefe</t>
  </si>
  <si>
    <t>Kleinpakete</t>
  </si>
  <si>
    <t>Summe</t>
  </si>
  <si>
    <t>Innenstadt</t>
  </si>
  <si>
    <t>Zone 1</t>
  </si>
  <si>
    <t>Zone 2</t>
  </si>
  <si>
    <t>Zone 3</t>
  </si>
  <si>
    <t>Entwicklung der Weltbevölkerung</t>
  </si>
  <si>
    <t>http://www.pdwb.de</t>
  </si>
  <si>
    <t xml:space="preserve">Weltbevölkerung </t>
  </si>
  <si>
    <t>Personalkostenentwicklung der letzten 5 Jahre</t>
  </si>
  <si>
    <t>Bereich</t>
  </si>
  <si>
    <t>Verwaltung</t>
  </si>
  <si>
    <t>Forschung &amp; Entwicklung</t>
  </si>
  <si>
    <t>Produktion</t>
  </si>
  <si>
    <t>Absatz</t>
  </si>
  <si>
    <t>Umsatzentwicklung nach Geschäftsbereichen</t>
  </si>
  <si>
    <t>Geschäftsbereich</t>
  </si>
  <si>
    <t>Unterhaltungselektronik</t>
  </si>
  <si>
    <t>Mobilkommunikation</t>
  </si>
  <si>
    <t>Speichermedien</t>
  </si>
  <si>
    <t>Marktanteil Speichermedien in 2008</t>
  </si>
  <si>
    <t>Unternehmen</t>
  </si>
  <si>
    <t>Marktanteil in %</t>
  </si>
  <si>
    <t>Eigener</t>
  </si>
  <si>
    <t>TDK</t>
  </si>
  <si>
    <t>Sony</t>
  </si>
  <si>
    <t>BASF</t>
  </si>
  <si>
    <t>Panasonic</t>
  </si>
  <si>
    <t>Verbatim</t>
  </si>
  <si>
    <t>Andere</t>
  </si>
  <si>
    <t xml:space="preserve"> </t>
  </si>
  <si>
    <t>Bewertung der Sparte Unterhaltungselektronik im Vergleich zu Mitbewerbern</t>
  </si>
  <si>
    <t>Wettbewerber 1</t>
  </si>
  <si>
    <t>Wettbewerber 2</t>
  </si>
  <si>
    <t>Wettbewerber 3</t>
  </si>
  <si>
    <t>Eigen</t>
  </si>
  <si>
    <t>Preis- / Leistungsverhältnis</t>
  </si>
  <si>
    <t>Service &amp; Support</t>
  </si>
  <si>
    <t>Qualität &amp; Verarbeitung</t>
  </si>
  <si>
    <t>Bedienungskomfort</t>
  </si>
  <si>
    <t>Flexibilität der Produkte</t>
  </si>
  <si>
    <t>Ausstattung &amp; Zubehör</t>
  </si>
  <si>
    <t>Image &amp; Werbung</t>
  </si>
  <si>
    <t>1. Quartal</t>
  </si>
  <si>
    <t>2. Quartal</t>
  </si>
  <si>
    <t>3. Quartal</t>
  </si>
  <si>
    <t>4. Quartal</t>
  </si>
  <si>
    <t>Umsatz (Euro)</t>
  </si>
  <si>
    <t>Jahresumsatz-Anteil in %</t>
  </si>
  <si>
    <t>Jahresumsatz</t>
  </si>
  <si>
    <t>Immobilienverkauf</t>
  </si>
  <si>
    <t>Einfamilienhaus, 140 m², Rheinblick</t>
  </si>
  <si>
    <t>Interessenten</t>
  </si>
  <si>
    <t>Gebote</t>
  </si>
  <si>
    <t>inkl. Provision</t>
  </si>
  <si>
    <t>ohne Provision</t>
  </si>
  <si>
    <t>Kurt Schneider</t>
  </si>
  <si>
    <t>Höchstes Gebot</t>
  </si>
  <si>
    <t>Heinz Semmel</t>
  </si>
  <si>
    <t>Niedrigstes Gebot</t>
  </si>
  <si>
    <t>Lorenz Braun</t>
  </si>
  <si>
    <t>Mittelwert</t>
  </si>
  <si>
    <t>Margarete Krüger</t>
  </si>
  <si>
    <t>Anzahl der Gebote</t>
  </si>
  <si>
    <t>Karl Knepel</t>
  </si>
  <si>
    <t>Provisionssatz</t>
  </si>
  <si>
    <t>Januar</t>
  </si>
  <si>
    <t>Februar</t>
  </si>
  <si>
    <t>März</t>
  </si>
  <si>
    <t>Prozent</t>
  </si>
  <si>
    <t>Fertigung A Stühle:</t>
  </si>
  <si>
    <t>Besucherstühle</t>
  </si>
  <si>
    <t>Fertigung B Tische:</t>
  </si>
  <si>
    <t>Schreibtische</t>
  </si>
  <si>
    <t>PC-Tische</t>
  </si>
  <si>
    <t>Kombi-Tische</t>
  </si>
  <si>
    <t>Gesamtumsatz:</t>
  </si>
  <si>
    <t>Kaufverhalten Köln</t>
  </si>
  <si>
    <t>Produkt A</t>
  </si>
  <si>
    <t>Produkt B</t>
  </si>
  <si>
    <t>Produkt C</t>
  </si>
  <si>
    <t>% v. Gesamt</t>
  </si>
  <si>
    <t>Frauen</t>
  </si>
  <si>
    <t>Männer</t>
  </si>
  <si>
    <t>Kinder</t>
  </si>
  <si>
    <t>Kaufverhalten Frankfurt</t>
  </si>
  <si>
    <t>Kaufverhalten Mannheim</t>
  </si>
  <si>
    <t>Kaufverhalten Deutschland gesamt</t>
  </si>
  <si>
    <t>2. Jahr</t>
  </si>
  <si>
    <t>3. Jahr</t>
  </si>
  <si>
    <t>4. Jahr</t>
  </si>
  <si>
    <t>5. Jahr</t>
  </si>
  <si>
    <t>6. Jahr</t>
  </si>
  <si>
    <t>7. Jahr</t>
  </si>
  <si>
    <t>8. Jahr</t>
  </si>
  <si>
    <t>9. Jahr</t>
  </si>
  <si>
    <t>10. Jahr</t>
  </si>
  <si>
    <t>Kurierdienst Bern</t>
  </si>
  <si>
    <t>Großpakete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</si>
</sst>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yyyy"/>
    <numFmt numFmtId="165" formatCode="_-* #,##0\ _€_-;\-* #,##0\ _€_-;_-* &quot;-&quot;??\ _€_-;_-@_-"/>
    <numFmt numFmtId="166" formatCode="#,##0.00\ &quot;€&quot;"/>
    <numFmt numFmtId="167" formatCode="0.0"/>
    <numFmt numFmtId="168" formatCode="_-* #,##0\ &quot;€&quot;_-;\-* #,##0\ &quot;€&quot;_-;_-* &quot;-&quot;??\ &quot;€&quot;_-;_-@_-"/>
    <numFmt numFmtId="169" formatCode="_-* #,##0.00\ [$€]_-;\-* #,##0.00\ [$€]_-;_-* &quot;-&quot;??\ [$€]_-;_-@_-"/>
    <numFmt numFmtId="174" formatCode="_-[$¥-411]* #,##0_-;\-[$¥-411]* #,##0_-;_-[$¥-411]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sz val="14"/>
      <color theme="0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i/>
      <sz val="13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i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Font="0" applyFill="0" applyBorder="0" applyAlignment="0" applyProtection="0"/>
  </cellStyleXfs>
  <cellXfs count="141">
    <xf numFmtId="0" fontId="0" fillId="0" borderId="0" xfId="0"/>
    <xf numFmtId="9" fontId="0" fillId="0" borderId="0" xfId="0" applyNumberFormat="1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0" fillId="0" borderId="1" xfId="1" applyFont="1" applyBorder="1"/>
    <xf numFmtId="0" fontId="3" fillId="0" borderId="0" xfId="0" applyFont="1"/>
    <xf numFmtId="0" fontId="0" fillId="0" borderId="0" xfId="0" applyFont="1" applyBorder="1" applyProtection="1"/>
    <xf numFmtId="0" fontId="4" fillId="0" borderId="0" xfId="0" applyFont="1"/>
    <xf numFmtId="164" fontId="0" fillId="0" borderId="0" xfId="0" applyNumberFormat="1"/>
    <xf numFmtId="165" fontId="0" fillId="0" borderId="0" xfId="2" applyNumberFormat="1" applyFont="1"/>
    <xf numFmtId="0" fontId="0" fillId="3" borderId="7" xfId="0" applyFill="1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0" xfId="0" applyFill="1" applyBorder="1"/>
    <xf numFmtId="0" fontId="5" fillId="0" borderId="7" xfId="0" applyFon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7" xfId="0" applyNumberFormat="1" applyBorder="1"/>
    <xf numFmtId="0" fontId="5" fillId="0" borderId="8" xfId="0" applyFont="1" applyBorder="1"/>
    <xf numFmtId="166" fontId="0" fillId="0" borderId="13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0" fontId="5" fillId="0" borderId="3" xfId="0" applyFont="1" applyBorder="1"/>
    <xf numFmtId="166" fontId="0" fillId="0" borderId="14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0" fontId="5" fillId="3" borderId="0" xfId="0" applyFont="1" applyFill="1" applyBorder="1" applyAlignment="1">
      <alignment horizontal="right"/>
    </xf>
    <xf numFmtId="0" fontId="5" fillId="3" borderId="9" xfId="0" applyFont="1" applyFill="1" applyBorder="1"/>
    <xf numFmtId="0" fontId="5" fillId="3" borderId="8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/>
    <xf numFmtId="0" fontId="0" fillId="0" borderId="3" xfId="0" applyBorder="1" applyAlignment="1">
      <alignment horizontal="right"/>
    </xf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17" xfId="0" applyFont="1" applyBorder="1"/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/>
    <xf numFmtId="167" fontId="0" fillId="0" borderId="0" xfId="0" applyNumberFormat="1" applyBorder="1"/>
    <xf numFmtId="167" fontId="0" fillId="0" borderId="8" xfId="0" applyNumberFormat="1" applyBorder="1"/>
    <xf numFmtId="0" fontId="5" fillId="0" borderId="10" xfId="0" applyFont="1" applyBorder="1"/>
    <xf numFmtId="167" fontId="0" fillId="0" borderId="2" xfId="0" applyNumberFormat="1" applyBorder="1"/>
    <xf numFmtId="167" fontId="0" fillId="0" borderId="3" xfId="0" applyNumberFormat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/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9" fontId="3" fillId="0" borderId="0" xfId="4" applyNumberFormat="1" applyFont="1"/>
    <xf numFmtId="0" fontId="7" fillId="0" borderId="0" xfId="0" applyFont="1" applyBorder="1" applyAlignment="1">
      <alignment horizontal="right"/>
    </xf>
    <xf numFmtId="169" fontId="3" fillId="0" borderId="0" xfId="4" applyNumberFormat="1" applyFont="1" applyBorder="1"/>
    <xf numFmtId="0" fontId="3" fillId="0" borderId="0" xfId="0" applyFont="1" applyBorder="1"/>
    <xf numFmtId="0" fontId="7" fillId="0" borderId="0" xfId="0" applyFont="1" applyFill="1" applyBorder="1" applyAlignment="1">
      <alignment horizontal="right"/>
    </xf>
    <xf numFmtId="9" fontId="7" fillId="0" borderId="0" xfId="0" applyNumberFormat="1" applyFont="1"/>
    <xf numFmtId="0" fontId="13" fillId="0" borderId="1" xfId="0" applyFont="1" applyBorder="1"/>
    <xf numFmtId="0" fontId="6" fillId="0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6" borderId="1" xfId="0" applyFont="1" applyFill="1" applyBorder="1" applyAlignment="1">
      <alignment horizontal="right" wrapText="1"/>
    </xf>
    <xf numFmtId="0" fontId="13" fillId="6" borderId="1" xfId="0" applyFont="1" applyFill="1" applyBorder="1" applyAlignment="1">
      <alignment horizontal="left"/>
    </xf>
    <xf numFmtId="0" fontId="0" fillId="0" borderId="0" xfId="0" applyFont="1"/>
    <xf numFmtId="0" fontId="7" fillId="4" borderId="1" xfId="0" applyFont="1" applyFill="1" applyBorder="1"/>
    <xf numFmtId="0" fontId="7" fillId="0" borderId="0" xfId="0" applyFont="1" applyBorder="1"/>
    <xf numFmtId="10" fontId="0" fillId="0" borderId="8" xfId="0" applyNumberFormat="1" applyFont="1" applyBorder="1"/>
    <xf numFmtId="10" fontId="0" fillId="0" borderId="2" xfId="0" applyNumberFormat="1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2" xfId="0" applyFont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3" fillId="6" borderId="1" xfId="0" applyFont="1" applyFill="1" applyBorder="1" applyAlignment="1">
      <alignment vertical="top" wrapText="1"/>
    </xf>
    <xf numFmtId="0" fontId="15" fillId="0" borderId="0" xfId="0" applyFont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2" borderId="11" xfId="0" applyFill="1" applyBorder="1"/>
    <xf numFmtId="0" fontId="0" fillId="2" borderId="12" xfId="0" applyFill="1" applyBorder="1"/>
    <xf numFmtId="0" fontId="0" fillId="2" borderId="7" xfId="0" applyFill="1" applyBorder="1"/>
    <xf numFmtId="0" fontId="13" fillId="0" borderId="13" xfId="0" applyFont="1" applyBorder="1"/>
    <xf numFmtId="0" fontId="13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2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17" fillId="0" borderId="0" xfId="0" applyFont="1" applyBorder="1" applyProtection="1"/>
    <xf numFmtId="3" fontId="0" fillId="0" borderId="0" xfId="0" applyNumberFormat="1" applyFont="1" applyBorder="1" applyProtection="1"/>
    <xf numFmtId="0" fontId="18" fillId="0" borderId="0" xfId="0" applyFont="1" applyAlignment="1">
      <alignment horizontal="center"/>
    </xf>
    <xf numFmtId="9" fontId="3" fillId="0" borderId="1" xfId="0" applyNumberFormat="1" applyFont="1" applyBorder="1"/>
    <xf numFmtId="1" fontId="3" fillId="0" borderId="0" xfId="0" applyNumberFormat="1" applyFont="1"/>
    <xf numFmtId="1" fontId="13" fillId="0" borderId="1" xfId="0" applyNumberFormat="1" applyFont="1" applyBorder="1"/>
    <xf numFmtId="1" fontId="0" fillId="0" borderId="0" xfId="0" applyNumberFormat="1"/>
    <xf numFmtId="9" fontId="3" fillId="0" borderId="0" xfId="0" applyNumberFormat="1" applyFont="1"/>
    <xf numFmtId="9" fontId="13" fillId="0" borderId="1" xfId="0" applyNumberFormat="1" applyFont="1" applyBorder="1"/>
    <xf numFmtId="41" fontId="9" fillId="5" borderId="1" xfId="0" applyNumberFormat="1" applyFont="1" applyFill="1" applyBorder="1" applyAlignment="1">
      <alignment horizontal="center"/>
    </xf>
    <xf numFmtId="41" fontId="3" fillId="0" borderId="1" xfId="4" applyNumberFormat="1" applyFont="1" applyBorder="1"/>
    <xf numFmtId="41" fontId="3" fillId="0" borderId="1" xfId="4" applyNumberFormat="1" applyFont="1" applyBorder="1" applyAlignment="1"/>
    <xf numFmtId="41" fontId="3" fillId="6" borderId="1" xfId="4" applyNumberFormat="1" applyFont="1" applyFill="1" applyBorder="1"/>
    <xf numFmtId="41" fontId="0" fillId="0" borderId="0" xfId="0" applyNumberFormat="1"/>
    <xf numFmtId="174" fontId="3" fillId="0" borderId="0" xfId="0" applyNumberFormat="1" applyFont="1" applyBorder="1"/>
    <xf numFmtId="174" fontId="3" fillId="0" borderId="8" xfId="0" applyNumberFormat="1" applyFont="1" applyBorder="1"/>
    <xf numFmtId="174" fontId="3" fillId="0" borderId="2" xfId="0" applyNumberFormat="1" applyFont="1" applyBorder="1"/>
    <xf numFmtId="174" fontId="3" fillId="0" borderId="3" xfId="0" applyNumberFormat="1" applyFont="1" applyBorder="1"/>
    <xf numFmtId="42" fontId="3" fillId="0" borderId="1" xfId="0" applyNumberFormat="1" applyFont="1" applyBorder="1"/>
    <xf numFmtId="9" fontId="9" fillId="5" borderId="1" xfId="0" applyNumberFormat="1" applyFont="1" applyFill="1" applyBorder="1" applyAlignment="1">
      <alignment horizontal="center"/>
    </xf>
    <xf numFmtId="9" fontId="3" fillId="0" borderId="1" xfId="3" applyNumberFormat="1" applyFont="1" applyBorder="1" applyAlignment="1"/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0" fillId="0" borderId="21" xfId="0" applyNumberFormat="1" applyFont="1" applyBorder="1"/>
    <xf numFmtId="0" fontId="0" fillId="0" borderId="22" xfId="0" applyNumberFormat="1" applyFont="1" applyBorder="1"/>
    <xf numFmtId="0" fontId="0" fillId="0" borderId="23" xfId="0" applyNumberFormat="1" applyFont="1" applyBorder="1"/>
    <xf numFmtId="0" fontId="0" fillId="0" borderId="24" xfId="0" applyNumberFormat="1" applyFont="1" applyBorder="1"/>
    <xf numFmtId="0" fontId="0" fillId="0" borderId="0" xfId="0" applyNumberFormat="1" applyFont="1" applyBorder="1"/>
    <xf numFmtId="0" fontId="0" fillId="0" borderId="25" xfId="0" applyNumberFormat="1" applyFont="1" applyBorder="1"/>
    <xf numFmtId="0" fontId="0" fillId="0" borderId="26" xfId="0" applyNumberFormat="1" applyFont="1" applyBorder="1"/>
    <xf numFmtId="0" fontId="0" fillId="0" borderId="27" xfId="0" applyNumberFormat="1" applyFont="1" applyBorder="1"/>
    <xf numFmtId="0" fontId="0" fillId="0" borderId="28" xfId="0" applyNumberFormat="1" applyFont="1" applyBorder="1"/>
    <xf numFmtId="0" fontId="0" fillId="0" borderId="0" xfId="0" applyNumberFormat="1"/>
  </cellXfs>
  <cellStyles count="5">
    <cellStyle name="Euro" xfId="4"/>
    <cellStyle name="Komma" xfId="2" builtinId="3"/>
    <cellStyle name="Prozent" xfId="3" builtinId="5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'1.9a Weltbevölkerung'!$B$4</c:f>
              <c:strCache>
                <c:ptCount val="1"/>
                <c:pt idx="0">
                  <c:v>Weltbevölkerung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'1.9a Weltbevölkerung'!$A$5:$A$25</c:f>
              <c:numCache>
                <c:formatCode>yyyy</c:formatCode>
                <c:ptCount val="21"/>
                <c:pt idx="0">
                  <c:v>18264</c:v>
                </c:pt>
                <c:pt idx="1">
                  <c:v>20090</c:v>
                </c:pt>
                <c:pt idx="2">
                  <c:v>21916</c:v>
                </c:pt>
                <c:pt idx="3">
                  <c:v>23743</c:v>
                </c:pt>
                <c:pt idx="4">
                  <c:v>25569</c:v>
                </c:pt>
                <c:pt idx="5">
                  <c:v>27395</c:v>
                </c:pt>
                <c:pt idx="6">
                  <c:v>29221</c:v>
                </c:pt>
                <c:pt idx="7">
                  <c:v>31048</c:v>
                </c:pt>
                <c:pt idx="8">
                  <c:v>32874</c:v>
                </c:pt>
                <c:pt idx="9">
                  <c:v>34700</c:v>
                </c:pt>
                <c:pt idx="10">
                  <c:v>36526</c:v>
                </c:pt>
                <c:pt idx="11">
                  <c:v>38353</c:v>
                </c:pt>
                <c:pt idx="12">
                  <c:v>40179</c:v>
                </c:pt>
                <c:pt idx="13">
                  <c:v>42005</c:v>
                </c:pt>
                <c:pt idx="14">
                  <c:v>43831</c:v>
                </c:pt>
                <c:pt idx="15">
                  <c:v>45658</c:v>
                </c:pt>
                <c:pt idx="16">
                  <c:v>47484</c:v>
                </c:pt>
                <c:pt idx="17">
                  <c:v>49310</c:v>
                </c:pt>
                <c:pt idx="18">
                  <c:v>51136</c:v>
                </c:pt>
                <c:pt idx="19">
                  <c:v>52963</c:v>
                </c:pt>
                <c:pt idx="20">
                  <c:v>54789</c:v>
                </c:pt>
              </c:numCache>
            </c:numRef>
          </c:cat>
          <c:val>
            <c:numRef>
              <c:f>'1.9a Weltbevölkerung'!$B$5:$B$25</c:f>
              <c:numCache>
                <c:formatCode>_-* #,##0\ _€_-;\-* #,##0\ _€_-;_-* "-"??\ _€_-;_-@_-</c:formatCode>
                <c:ptCount val="21"/>
                <c:pt idx="0">
                  <c:v>2519470000</c:v>
                </c:pt>
                <c:pt idx="1">
                  <c:v>2757399000</c:v>
                </c:pt>
                <c:pt idx="2">
                  <c:v>3023812000</c:v>
                </c:pt>
                <c:pt idx="3">
                  <c:v>3337974000</c:v>
                </c:pt>
                <c:pt idx="4">
                  <c:v>3696588000</c:v>
                </c:pt>
                <c:pt idx="5">
                  <c:v>4073740000</c:v>
                </c:pt>
                <c:pt idx="6">
                  <c:v>4442295000</c:v>
                </c:pt>
                <c:pt idx="7">
                  <c:v>4843947000</c:v>
                </c:pt>
                <c:pt idx="8">
                  <c:v>5279519000</c:v>
                </c:pt>
                <c:pt idx="9">
                  <c:v>5692353000</c:v>
                </c:pt>
                <c:pt idx="10">
                  <c:v>6085572000</c:v>
                </c:pt>
                <c:pt idx="11">
                  <c:v>6464750000</c:v>
                </c:pt>
                <c:pt idx="12">
                  <c:v>6842923000</c:v>
                </c:pt>
                <c:pt idx="13">
                  <c:v>7219431000</c:v>
                </c:pt>
                <c:pt idx="14">
                  <c:v>7577889000</c:v>
                </c:pt>
                <c:pt idx="15">
                  <c:v>7905239000</c:v>
                </c:pt>
                <c:pt idx="16">
                  <c:v>8199104000</c:v>
                </c:pt>
                <c:pt idx="17">
                  <c:v>8463265000</c:v>
                </c:pt>
                <c:pt idx="18">
                  <c:v>8701319000</c:v>
                </c:pt>
                <c:pt idx="19">
                  <c:v>8907417000</c:v>
                </c:pt>
                <c:pt idx="20">
                  <c:v>9075903000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C-4A00-9DE9-FC3CCF97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456211392"/>
        <c:axId val="456211064"/>
      </c:areaChart>
      <c:dateAx>
        <c:axId val="4562113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211064"/>
        <c:crosses val="autoZero"/>
        <c:auto val="1"/>
        <c:lblOffset val="100"/>
        <c:baseTimeUnit val="years"/>
      </c:dateAx>
      <c:valAx>
        <c:axId val="4562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2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Personalkostenentwicklung der letzten 5 Jahre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'1.9b Personalkosten'!$A$4</c:f>
              <c:strCache>
                <c:ptCount val="1"/>
                <c:pt idx="0">
                  <c:v>Bereich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'1.9b Personalkosten'!$B$3:$F$3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'1.9b Personalkosten'!$B$4:$F$4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2-4385-8578-127E4F3D541A}"/>
            </c:ext>
          </c:extLst>
        </c:ser>
        <c:ser>
          <c:idx val="1"/>
          <c:order val="1"/>
          <c:tx>
            <c:strRef>
              <c:f>'1.9b Personalkosten'!$A$5</c:f>
              <c:strCache>
                <c:ptCount val="1"/>
                <c:pt idx="0">
                  <c:v>Verwaltung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'1.9b Personalkosten'!$B$3:$F$3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'1.9b Personalkosten'!$B$5:$F$5</c:f>
              <c:numCache>
                <c:formatCode>#,##0.00\ "€"</c:formatCode>
                <c:ptCount val="5"/>
                <c:pt idx="0">
                  <c:v>25000</c:v>
                </c:pt>
                <c:pt idx="1">
                  <c:v>29000</c:v>
                </c:pt>
                <c:pt idx="2">
                  <c:v>35000</c:v>
                </c:pt>
                <c:pt idx="3">
                  <c:v>37000</c:v>
                </c:pt>
                <c:pt idx="4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2-4385-8578-127E4F3D541A}"/>
            </c:ext>
          </c:extLst>
        </c:ser>
        <c:ser>
          <c:idx val="2"/>
          <c:order val="2"/>
          <c:tx>
            <c:strRef>
              <c:f>'1.9b Personalkosten'!$A$6</c:f>
              <c:strCache>
                <c:ptCount val="1"/>
                <c:pt idx="0">
                  <c:v>Forschung &amp; Entwicklung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'1.9b Personalkosten'!$B$3:$F$3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'1.9b Personalkosten'!$B$6:$F$6</c:f>
              <c:numCache>
                <c:formatCode>#,##0.00\ "€"</c:formatCode>
                <c:ptCount val="5"/>
                <c:pt idx="0">
                  <c:v>15000</c:v>
                </c:pt>
                <c:pt idx="1">
                  <c:v>12000</c:v>
                </c:pt>
                <c:pt idx="2">
                  <c:v>12000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2-4385-8578-127E4F3D541A}"/>
            </c:ext>
          </c:extLst>
        </c:ser>
        <c:ser>
          <c:idx val="3"/>
          <c:order val="3"/>
          <c:tx>
            <c:strRef>
              <c:f>'1.9b Personalkosten'!$A$7</c:f>
              <c:strCache>
                <c:ptCount val="1"/>
                <c:pt idx="0">
                  <c:v>Produktion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'1.9b Personalkosten'!$B$3:$F$3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'1.9b Personalkosten'!$B$7:$F$7</c:f>
              <c:numCache>
                <c:formatCode>#,##0.00\ "€"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40000</c:v>
                </c:pt>
                <c:pt idx="3">
                  <c:v>41000</c:v>
                </c:pt>
                <c:pt idx="4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2-4385-8578-127E4F3D541A}"/>
            </c:ext>
          </c:extLst>
        </c:ser>
        <c:ser>
          <c:idx val="4"/>
          <c:order val="4"/>
          <c:tx>
            <c:strRef>
              <c:f>'1.9b Personalkosten'!$A$8</c:f>
              <c:strCache>
                <c:ptCount val="1"/>
                <c:pt idx="0">
                  <c:v>Absatz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'1.9b Personalkosten'!$B$3:$F$3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'1.9b Personalkosten'!$B$8:$F$8</c:f>
              <c:numCache>
                <c:formatCode>#,##0.00\ "€"</c:formatCode>
                <c:ptCount val="5"/>
                <c:pt idx="0">
                  <c:v>12000</c:v>
                </c:pt>
                <c:pt idx="1">
                  <c:v>15000</c:v>
                </c:pt>
                <c:pt idx="2">
                  <c:v>20000</c:v>
                </c:pt>
                <c:pt idx="3">
                  <c:v>20000</c:v>
                </c:pt>
                <c:pt idx="4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2-4385-8578-127E4F3D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55560"/>
        <c:axId val="465450968"/>
      </c:lineChart>
      <c:catAx>
        <c:axId val="46545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50968"/>
        <c:crosses val="autoZero"/>
        <c:auto val="1"/>
        <c:lblAlgn val="ctr"/>
        <c:lblOffset val="100"/>
        <c:noMultiLvlLbl val="0"/>
      </c:catAx>
      <c:valAx>
        <c:axId val="4654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5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Umsatzentwicklung nach Geschäftsbereichen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'1.9cUmsätze je Geschäftsbereich'!$B$3:$B$4</c:f>
              <c:strCache>
                <c:ptCount val="2"/>
                <c:pt idx="0">
                  <c:v>Unterhaltungselektronik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'1.9cUmsätze je Geschäftsbereich'!$A$5:$A$9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'1.9cUmsätze je Geschäftsbereich'!$B$5:$B$9</c:f>
              <c:numCache>
                <c:formatCode>#,##0.00\ "€"</c:formatCode>
                <c:ptCount val="5"/>
                <c:pt idx="0">
                  <c:v>120000</c:v>
                </c:pt>
                <c:pt idx="1">
                  <c:v>140000</c:v>
                </c:pt>
                <c:pt idx="2">
                  <c:v>147000</c:v>
                </c:pt>
                <c:pt idx="3">
                  <c:v>158000</c:v>
                </c:pt>
                <c:pt idx="4">
                  <c:v>143000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3-4F1C-8D1D-5A2835261B07}"/>
            </c:ext>
          </c:extLst>
        </c:ser>
        <c:ser>
          <c:idx val="1"/>
          <c:order val="1"/>
          <c:tx>
            <c:strRef>
              <c:f>'1.9cUmsätze je Geschäftsbereich'!$C$3:$C$4</c:f>
              <c:strCache>
                <c:ptCount val="2"/>
                <c:pt idx="0">
                  <c:v>Mobilkommunikation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'1.9cUmsätze je Geschäftsbereich'!$A$5:$A$9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'1.9cUmsätze je Geschäftsbereich'!$C$5:$C$9</c:f>
              <c:numCache>
                <c:formatCode>#,##0.00\ "€"</c:formatCode>
                <c:ptCount val="5"/>
                <c:pt idx="0">
                  <c:v>19000</c:v>
                </c:pt>
                <c:pt idx="1">
                  <c:v>52000</c:v>
                </c:pt>
                <c:pt idx="2">
                  <c:v>89000</c:v>
                </c:pt>
                <c:pt idx="3">
                  <c:v>103000</c:v>
                </c:pt>
                <c:pt idx="4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3-4F1C-8D1D-5A2835261B07}"/>
            </c:ext>
          </c:extLst>
        </c:ser>
        <c:ser>
          <c:idx val="2"/>
          <c:order val="2"/>
          <c:tx>
            <c:strRef>
              <c:f>'1.9cUmsätze je Geschäftsbereich'!$D$3:$D$4</c:f>
              <c:strCache>
                <c:ptCount val="2"/>
                <c:pt idx="0">
                  <c:v>Speichermedien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'1.9cUmsätze je Geschäftsbereich'!$A$5:$A$9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cat>
          <c:val>
            <c:numRef>
              <c:f>'1.9cUmsätze je Geschäftsbereich'!$D$5:$D$9</c:f>
              <c:numCache>
                <c:formatCode>#,##0.00\ "€"</c:formatCode>
                <c:ptCount val="5"/>
                <c:pt idx="0">
                  <c:v>38000</c:v>
                </c:pt>
                <c:pt idx="1">
                  <c:v>45000</c:v>
                </c:pt>
                <c:pt idx="2">
                  <c:v>49000</c:v>
                </c:pt>
                <c:pt idx="3">
                  <c:v>61000</c:v>
                </c:pt>
                <c:pt idx="4">
                  <c:v>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3-4F1C-8D1D-5A283526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35312"/>
        <c:axId val="553535968"/>
      </c:lineChart>
      <c:catAx>
        <c:axId val="5535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535968"/>
        <c:crosses val="autoZero"/>
        <c:auto val="1"/>
        <c:lblAlgn val="ctr"/>
        <c:lblOffset val="100"/>
        <c:noMultiLvlLbl val="0"/>
      </c:catAx>
      <c:valAx>
        <c:axId val="5535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5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Marktanteil Speichermedien in 2008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'1.9d Marktanteil Speichermedien'!$B$3</c:f>
              <c:strCache>
                <c:ptCount val="1"/>
                <c:pt idx="0">
                  <c:v>Marktanteil 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'1.9d Marktanteil Speichermedien'!$A$4:$A$10</c:f>
              <c:strCache>
                <c:ptCount val="7"/>
                <c:pt idx="0">
                  <c:v>Eigener</c:v>
                </c:pt>
                <c:pt idx="1">
                  <c:v>TDK</c:v>
                </c:pt>
                <c:pt idx="2">
                  <c:v>Sony</c:v>
                </c:pt>
                <c:pt idx="3">
                  <c:v>BASF</c:v>
                </c:pt>
                <c:pt idx="4">
                  <c:v>Panasonic</c:v>
                </c:pt>
                <c:pt idx="5">
                  <c:v>Verbatim</c:v>
                </c:pt>
                <c:pt idx="6">
                  <c:v>Andere</c:v>
                </c:pt>
              </c:strCache>
            </c:strRef>
          </c:cat>
          <c:val>
            <c:numRef>
              <c:f>'1.9d Marktanteil Speichermedien'!$B$4:$B$10</c:f>
              <c:numCache>
                <c:formatCode>General</c:formatCode>
                <c:ptCount val="7"/>
                <c:pt idx="0">
                  <c:v>9</c:v>
                </c:pt>
                <c:pt idx="1">
                  <c:v>21</c:v>
                </c:pt>
                <c:pt idx="2">
                  <c:v>18</c:v>
                </c:pt>
                <c:pt idx="3">
                  <c:v>27</c:v>
                </c:pt>
                <c:pt idx="4">
                  <c:v>12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C-4DC6-860C-B0DB028A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210" cy="59880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1</xdr:col>
      <xdr:colOff>0</xdr:colOff>
      <xdr:row>3</xdr:row>
      <xdr:rowOff>152400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B0EDCF9-2D02-4ACE-81E3-E531370019C5}"/>
            </a:ext>
          </a:extLst>
        </xdr:cNvPr>
        <xdr:cNvSpPr>
          <a:spLocks noChangeShapeType="1"/>
        </xdr:cNvSpPr>
      </xdr:nvSpPr>
      <xdr:spPr bwMode="auto">
        <a:xfrm>
          <a:off x="9525" y="390525"/>
          <a:ext cx="160020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571500</xdr:colOff>
      <xdr:row>15</xdr:row>
      <xdr:rowOff>114300</xdr:rowOff>
    </xdr:from>
    <xdr:to>
      <xdr:col>13</xdr:col>
      <xdr:colOff>571500</xdr:colOff>
      <xdr:row>30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0</xdr:col>
      <xdr:colOff>1362075</xdr:colOff>
      <xdr:row>4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3572AEBE-58B5-4ABC-93B4-754217DEEDF1}"/>
            </a:ext>
          </a:extLst>
        </xdr:cNvPr>
        <xdr:cNvSpPr>
          <a:spLocks noChangeShapeType="1"/>
        </xdr:cNvSpPr>
      </xdr:nvSpPr>
      <xdr:spPr bwMode="auto">
        <a:xfrm flipH="1" flipV="1">
          <a:off x="0" y="447675"/>
          <a:ext cx="1362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15</xdr:row>
      <xdr:rowOff>114300</xdr:rowOff>
    </xdr:from>
    <xdr:to>
      <xdr:col>12</xdr:col>
      <xdr:colOff>171450</xdr:colOff>
      <xdr:row>30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15</xdr:row>
      <xdr:rowOff>104775</xdr:rowOff>
    </xdr:from>
    <xdr:to>
      <xdr:col>14</xdr:col>
      <xdr:colOff>266700</xdr:colOff>
      <xdr:row>29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in_na-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7" sqref="G7"/>
    </sheetView>
  </sheetViews>
  <sheetFormatPr baseColWidth="10" defaultRowHeight="15" x14ac:dyDescent="0.25"/>
  <sheetData>
    <row r="1" spans="1:5" ht="18" x14ac:dyDescent="0.25">
      <c r="A1" s="128" t="s">
        <v>8</v>
      </c>
      <c r="B1" s="129"/>
      <c r="C1" s="129"/>
      <c r="D1" s="129"/>
      <c r="E1" s="130"/>
    </row>
    <row r="2" spans="1:5" x14ac:dyDescent="0.25">
      <c r="A2" s="100" t="s">
        <v>9</v>
      </c>
      <c r="B2" s="101" t="s">
        <v>10</v>
      </c>
      <c r="C2" s="101" t="s">
        <v>11</v>
      </c>
      <c r="D2" s="101" t="s">
        <v>12</v>
      </c>
      <c r="E2" s="102" t="s">
        <v>13</v>
      </c>
    </row>
    <row r="3" spans="1:5" x14ac:dyDescent="0.25">
      <c r="A3" s="103" t="s">
        <v>14</v>
      </c>
      <c r="B3" s="121">
        <v>205020</v>
      </c>
      <c r="C3" s="121">
        <v>196350</v>
      </c>
      <c r="D3" s="121">
        <v>141780</v>
      </c>
      <c r="E3" s="122">
        <f>SUM(B3:D3)</f>
        <v>543150</v>
      </c>
    </row>
    <row r="4" spans="1:5" x14ac:dyDescent="0.25">
      <c r="A4" s="103" t="s">
        <v>15</v>
      </c>
      <c r="B4" s="121">
        <v>61740</v>
      </c>
      <c r="C4" s="121">
        <v>62280</v>
      </c>
      <c r="D4" s="121">
        <v>62820</v>
      </c>
      <c r="E4" s="122">
        <f>SUM(B4:D4)</f>
        <v>186840</v>
      </c>
    </row>
    <row r="5" spans="1:5" x14ac:dyDescent="0.25">
      <c r="A5" s="103" t="s">
        <v>16</v>
      </c>
      <c r="B5" s="121">
        <v>39690</v>
      </c>
      <c r="C5" s="121">
        <v>56070</v>
      </c>
      <c r="D5" s="121">
        <v>27090</v>
      </c>
      <c r="E5" s="122">
        <f>SUM(B5:D5)</f>
        <v>122850</v>
      </c>
    </row>
    <row r="6" spans="1:5" x14ac:dyDescent="0.25">
      <c r="A6" s="104" t="s">
        <v>17</v>
      </c>
      <c r="B6" s="123">
        <f>SUM(B3:B5)</f>
        <v>306450</v>
      </c>
      <c r="C6" s="123">
        <f>SUM(C3:C5)</f>
        <v>314700</v>
      </c>
      <c r="D6" s="123">
        <f>SUM(D3:D5)</f>
        <v>231690</v>
      </c>
      <c r="E6" s="124">
        <f>SUM(E3:E5)</f>
        <v>852840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baseColWidth="10" defaultRowHeight="15" x14ac:dyDescent="0.25"/>
  <sheetData>
    <row r="1" spans="1:6" ht="16.5" x14ac:dyDescent="0.25">
      <c r="A1" s="88" t="s">
        <v>104</v>
      </c>
      <c r="B1" s="88"/>
      <c r="C1" s="88"/>
      <c r="D1" s="88"/>
      <c r="E1" s="88"/>
      <c r="F1" s="88"/>
    </row>
    <row r="2" spans="1:6" x14ac:dyDescent="0.25">
      <c r="A2" s="73"/>
      <c r="B2" s="73"/>
      <c r="C2" s="73"/>
      <c r="D2" s="73"/>
      <c r="E2" s="73"/>
      <c r="F2" s="73"/>
    </row>
    <row r="3" spans="1:6" ht="15.75" thickBot="1" x14ac:dyDescent="0.3">
      <c r="A3" s="74"/>
      <c r="B3" s="74" t="s">
        <v>97</v>
      </c>
      <c r="C3" s="74" t="s">
        <v>98</v>
      </c>
      <c r="D3" s="74" t="s">
        <v>99</v>
      </c>
      <c r="E3" s="74" t="s">
        <v>20</v>
      </c>
      <c r="F3" s="74" t="s">
        <v>100</v>
      </c>
    </row>
    <row r="4" spans="1:6" ht="15.75" thickTop="1" x14ac:dyDescent="0.25">
      <c r="A4" s="74" t="s">
        <v>101</v>
      </c>
      <c r="B4" s="131">
        <v>22</v>
      </c>
      <c r="C4" s="132">
        <v>55</v>
      </c>
      <c r="D4" s="133">
        <v>20</v>
      </c>
      <c r="E4" s="75">
        <f>SUM(B4:D4)</f>
        <v>97</v>
      </c>
      <c r="F4" s="76">
        <f>E4/$E$7</f>
        <v>0.2068230277185501</v>
      </c>
    </row>
    <row r="5" spans="1:6" x14ac:dyDescent="0.25">
      <c r="A5" s="74" t="s">
        <v>102</v>
      </c>
      <c r="B5" s="134">
        <v>33</v>
      </c>
      <c r="C5" s="135">
        <v>44</v>
      </c>
      <c r="D5" s="136">
        <v>100</v>
      </c>
      <c r="E5" s="75">
        <f t="shared" ref="E5:E6" si="0">SUM(B5:D5)</f>
        <v>177</v>
      </c>
      <c r="F5" s="76">
        <f t="shared" ref="F5:F6" si="1">E5/$E$7</f>
        <v>0.37739872068230279</v>
      </c>
    </row>
    <row r="6" spans="1:6" ht="15.75" thickBot="1" x14ac:dyDescent="0.3">
      <c r="A6" s="74" t="s">
        <v>103</v>
      </c>
      <c r="B6" s="137">
        <v>1</v>
      </c>
      <c r="C6" s="138">
        <v>44</v>
      </c>
      <c r="D6" s="139">
        <v>150</v>
      </c>
      <c r="E6" s="75">
        <f t="shared" si="0"/>
        <v>195</v>
      </c>
      <c r="F6" s="76">
        <f t="shared" si="1"/>
        <v>0.41577825159914711</v>
      </c>
    </row>
    <row r="7" spans="1:6" ht="15.75" thickTop="1" x14ac:dyDescent="0.25">
      <c r="A7" s="74" t="s">
        <v>20</v>
      </c>
      <c r="B7" s="75">
        <f>SUM(B4:B6)</f>
        <v>56</v>
      </c>
      <c r="C7" s="75">
        <f t="shared" ref="C7:E7" si="2">SUM(C4:C6)</f>
        <v>143</v>
      </c>
      <c r="D7" s="75">
        <f t="shared" si="2"/>
        <v>270</v>
      </c>
      <c r="E7" s="75">
        <f t="shared" si="2"/>
        <v>469</v>
      </c>
      <c r="F7" s="76"/>
    </row>
    <row r="8" spans="1:6" x14ac:dyDescent="0.25">
      <c r="A8" s="74" t="s">
        <v>100</v>
      </c>
      <c r="B8" s="77">
        <f>B7/$E$7</f>
        <v>0.11940298507462686</v>
      </c>
      <c r="C8" s="77">
        <f t="shared" ref="C8:D8" si="3">C7/$E$7</f>
        <v>0.30490405117270791</v>
      </c>
      <c r="D8" s="77">
        <f t="shared" si="3"/>
        <v>0.57569296375266521</v>
      </c>
      <c r="E8" s="77"/>
      <c r="F8" s="78"/>
    </row>
  </sheetData>
  <mergeCells count="1">
    <mergeCell ref="A1:F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5" sqref="C5"/>
    </sheetView>
  </sheetViews>
  <sheetFormatPr baseColWidth="10" defaultRowHeight="15" x14ac:dyDescent="0.25"/>
  <sheetData>
    <row r="1" spans="1:6" ht="16.5" x14ac:dyDescent="0.25">
      <c r="A1" s="88" t="s">
        <v>105</v>
      </c>
      <c r="B1" s="88"/>
      <c r="C1" s="88"/>
      <c r="D1" s="88"/>
      <c r="E1" s="88"/>
      <c r="F1" s="88"/>
    </row>
    <row r="2" spans="1:6" x14ac:dyDescent="0.25">
      <c r="A2" s="73"/>
      <c r="B2" s="73"/>
      <c r="C2" s="73"/>
      <c r="D2" s="73"/>
      <c r="E2" s="73"/>
      <c r="F2" s="73"/>
    </row>
    <row r="3" spans="1:6" ht="15.75" thickBot="1" x14ac:dyDescent="0.3">
      <c r="A3" s="74"/>
      <c r="B3" s="74" t="s">
        <v>97</v>
      </c>
      <c r="C3" s="74" t="s">
        <v>98</v>
      </c>
      <c r="D3" s="74" t="s">
        <v>99</v>
      </c>
      <c r="E3" s="74" t="s">
        <v>20</v>
      </c>
      <c r="F3" s="74" t="s">
        <v>100</v>
      </c>
    </row>
    <row r="4" spans="1:6" ht="15.75" thickTop="1" x14ac:dyDescent="0.25">
      <c r="A4" s="74" t="s">
        <v>101</v>
      </c>
      <c r="B4" s="131">
        <v>33</v>
      </c>
      <c r="C4" s="132">
        <v>44</v>
      </c>
      <c r="D4" s="133">
        <v>56</v>
      </c>
      <c r="E4" s="75">
        <f>SUM(B4:D4)</f>
        <v>133</v>
      </c>
      <c r="F4" s="76">
        <f>E4/$E$7</f>
        <v>0.2878787878787879</v>
      </c>
    </row>
    <row r="5" spans="1:6" x14ac:dyDescent="0.25">
      <c r="A5" s="74" t="s">
        <v>102</v>
      </c>
      <c r="B5" s="134">
        <v>44</v>
      </c>
      <c r="C5" s="135">
        <v>33</v>
      </c>
      <c r="D5" s="136">
        <v>100</v>
      </c>
      <c r="E5" s="75">
        <f t="shared" ref="E5:E6" si="0">SUM(B5:D5)</f>
        <v>177</v>
      </c>
      <c r="F5" s="76">
        <f t="shared" ref="F5:F6" si="1">E5/$E$7</f>
        <v>0.38311688311688313</v>
      </c>
    </row>
    <row r="6" spans="1:6" ht="15.75" thickBot="1" x14ac:dyDescent="0.3">
      <c r="A6" s="74" t="s">
        <v>103</v>
      </c>
      <c r="B6" s="137">
        <v>0</v>
      </c>
      <c r="C6" s="138">
        <v>2</v>
      </c>
      <c r="D6" s="139">
        <v>150</v>
      </c>
      <c r="E6" s="75">
        <f t="shared" si="0"/>
        <v>152</v>
      </c>
      <c r="F6" s="76">
        <f t="shared" si="1"/>
        <v>0.32900432900432902</v>
      </c>
    </row>
    <row r="7" spans="1:6" ht="15.75" thickTop="1" x14ac:dyDescent="0.25">
      <c r="A7" s="74" t="s">
        <v>20</v>
      </c>
      <c r="B7" s="75">
        <f>SUM(B4:B6)</f>
        <v>77</v>
      </c>
      <c r="C7" s="75">
        <f t="shared" ref="C7:E7" si="2">SUM(C4:C6)</f>
        <v>79</v>
      </c>
      <c r="D7" s="75">
        <f t="shared" si="2"/>
        <v>306</v>
      </c>
      <c r="E7" s="75">
        <f t="shared" si="2"/>
        <v>462</v>
      </c>
      <c r="F7" s="76"/>
    </row>
    <row r="8" spans="1:6" x14ac:dyDescent="0.25">
      <c r="A8" s="74" t="s">
        <v>100</v>
      </c>
      <c r="B8" s="77">
        <f>B7/$E$7</f>
        <v>0.16666666666666666</v>
      </c>
      <c r="C8" s="77">
        <f t="shared" ref="C8:D8" si="3">C7/$E$7</f>
        <v>0.17099567099567101</v>
      </c>
      <c r="D8" s="77">
        <f t="shared" si="3"/>
        <v>0.66233766233766234</v>
      </c>
      <c r="E8" s="77"/>
      <c r="F8" s="78"/>
    </row>
  </sheetData>
  <mergeCells count="1">
    <mergeCell ref="A1:F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G36" sqref="G36"/>
    </sheetView>
  </sheetViews>
  <sheetFormatPr baseColWidth="10" defaultRowHeight="15" x14ac:dyDescent="0.25"/>
  <cols>
    <col min="2" max="2" width="17.140625" bestFit="1" customWidth="1"/>
  </cols>
  <sheetData>
    <row r="1" spans="1:2" ht="18" x14ac:dyDescent="0.25">
      <c r="A1" s="8" t="s">
        <v>25</v>
      </c>
    </row>
    <row r="2" spans="1:2" x14ac:dyDescent="0.25">
      <c r="A2" t="s">
        <v>26</v>
      </c>
    </row>
    <row r="4" spans="1:2" x14ac:dyDescent="0.25">
      <c r="A4" s="3" t="s">
        <v>7</v>
      </c>
      <c r="B4" s="3" t="s">
        <v>27</v>
      </c>
    </row>
    <row r="5" spans="1:2" x14ac:dyDescent="0.25">
      <c r="A5" s="9">
        <v>18264</v>
      </c>
      <c r="B5" s="10">
        <v>2519470000</v>
      </c>
    </row>
    <row r="6" spans="1:2" x14ac:dyDescent="0.25">
      <c r="A6" s="9">
        <v>20090</v>
      </c>
      <c r="B6" s="10">
        <v>2757399000</v>
      </c>
    </row>
    <row r="7" spans="1:2" x14ac:dyDescent="0.25">
      <c r="A7" s="9">
        <v>21916</v>
      </c>
      <c r="B7" s="10">
        <v>3023812000</v>
      </c>
    </row>
    <row r="8" spans="1:2" x14ac:dyDescent="0.25">
      <c r="A8" s="9">
        <v>23743</v>
      </c>
      <c r="B8" s="10">
        <v>3337974000</v>
      </c>
    </row>
    <row r="9" spans="1:2" x14ac:dyDescent="0.25">
      <c r="A9" s="9">
        <v>25569</v>
      </c>
      <c r="B9" s="10">
        <v>3696588000</v>
      </c>
    </row>
    <row r="10" spans="1:2" x14ac:dyDescent="0.25">
      <c r="A10" s="9">
        <v>27395</v>
      </c>
      <c r="B10" s="10">
        <v>4073740000</v>
      </c>
    </row>
    <row r="11" spans="1:2" x14ac:dyDescent="0.25">
      <c r="A11" s="9">
        <v>29221</v>
      </c>
      <c r="B11" s="10">
        <v>4442295000</v>
      </c>
    </row>
    <row r="12" spans="1:2" x14ac:dyDescent="0.25">
      <c r="A12" s="9">
        <v>31048</v>
      </c>
      <c r="B12" s="10">
        <v>4843947000</v>
      </c>
    </row>
    <row r="13" spans="1:2" x14ac:dyDescent="0.25">
      <c r="A13" s="9">
        <v>32874</v>
      </c>
      <c r="B13" s="10">
        <v>5279519000</v>
      </c>
    </row>
    <row r="14" spans="1:2" x14ac:dyDescent="0.25">
      <c r="A14" s="9">
        <v>34700</v>
      </c>
      <c r="B14" s="10">
        <v>5692353000</v>
      </c>
    </row>
    <row r="15" spans="1:2" x14ac:dyDescent="0.25">
      <c r="A15" s="9">
        <v>36526</v>
      </c>
      <c r="B15" s="10">
        <v>6085572000</v>
      </c>
    </row>
    <row r="16" spans="1:2" x14ac:dyDescent="0.25">
      <c r="A16" s="9">
        <v>38353</v>
      </c>
      <c r="B16" s="10">
        <v>6464750000</v>
      </c>
    </row>
    <row r="17" spans="1:2" x14ac:dyDescent="0.25">
      <c r="A17" s="9">
        <v>40179</v>
      </c>
      <c r="B17" s="10">
        <v>6842923000</v>
      </c>
    </row>
    <row r="18" spans="1:2" x14ac:dyDescent="0.25">
      <c r="A18" s="9">
        <v>42005</v>
      </c>
      <c r="B18" s="10">
        <v>7219431000</v>
      </c>
    </row>
    <row r="19" spans="1:2" x14ac:dyDescent="0.25">
      <c r="A19" s="9">
        <v>43831</v>
      </c>
      <c r="B19" s="10">
        <v>7577889000</v>
      </c>
    </row>
    <row r="20" spans="1:2" x14ac:dyDescent="0.25">
      <c r="A20" s="9">
        <v>45658</v>
      </c>
      <c r="B20" s="10">
        <v>7905239000</v>
      </c>
    </row>
    <row r="21" spans="1:2" x14ac:dyDescent="0.25">
      <c r="A21" s="9">
        <v>47484</v>
      </c>
      <c r="B21" s="10">
        <v>8199104000</v>
      </c>
    </row>
    <row r="22" spans="1:2" x14ac:dyDescent="0.25">
      <c r="A22" s="9">
        <v>49310</v>
      </c>
      <c r="B22" s="10">
        <v>8463265000</v>
      </c>
    </row>
    <row r="23" spans="1:2" x14ac:dyDescent="0.25">
      <c r="A23" s="9">
        <v>51136</v>
      </c>
      <c r="B23" s="10">
        <v>8701319000</v>
      </c>
    </row>
    <row r="24" spans="1:2" x14ac:dyDescent="0.25">
      <c r="A24" s="9">
        <v>52963</v>
      </c>
      <c r="B24" s="10">
        <v>8907417000</v>
      </c>
    </row>
    <row r="25" spans="1:2" x14ac:dyDescent="0.25">
      <c r="A25" s="9">
        <v>54789</v>
      </c>
      <c r="B25" s="10">
        <v>9075903000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O36" sqref="O36"/>
    </sheetView>
  </sheetViews>
  <sheetFormatPr baseColWidth="10" defaultRowHeight="15" x14ac:dyDescent="0.25"/>
  <cols>
    <col min="1" max="1" width="24.140625" bestFit="1" customWidth="1"/>
  </cols>
  <sheetData>
    <row r="1" spans="1:6" x14ac:dyDescent="0.25">
      <c r="A1" s="89" t="s">
        <v>28</v>
      </c>
      <c r="B1" s="89"/>
      <c r="C1" s="89"/>
      <c r="D1" s="89"/>
      <c r="E1" s="89"/>
      <c r="F1" s="90"/>
    </row>
    <row r="2" spans="1:6" x14ac:dyDescent="0.25">
      <c r="A2" s="91"/>
      <c r="B2" s="92"/>
      <c r="C2" s="92"/>
      <c r="D2" s="92"/>
      <c r="E2" s="92"/>
      <c r="F2" s="93"/>
    </row>
    <row r="3" spans="1:6" x14ac:dyDescent="0.25">
      <c r="A3" s="11" t="s">
        <v>7</v>
      </c>
      <c r="B3" s="12">
        <v>2004</v>
      </c>
      <c r="C3" s="13">
        <v>2005</v>
      </c>
      <c r="D3" s="13">
        <v>2006</v>
      </c>
      <c r="E3" s="13">
        <v>2007</v>
      </c>
      <c r="F3" s="12">
        <v>2008</v>
      </c>
    </row>
    <row r="4" spans="1:6" x14ac:dyDescent="0.25">
      <c r="A4" s="14" t="s">
        <v>29</v>
      </c>
      <c r="B4" s="14"/>
      <c r="C4" s="15"/>
      <c r="D4" s="15"/>
      <c r="E4" s="15"/>
      <c r="F4" s="14"/>
    </row>
    <row r="5" spans="1:6" x14ac:dyDescent="0.25">
      <c r="A5" s="16" t="s">
        <v>30</v>
      </c>
      <c r="B5" s="17">
        <v>25000</v>
      </c>
      <c r="C5" s="18">
        <v>29000</v>
      </c>
      <c r="D5" s="18">
        <v>35000</v>
      </c>
      <c r="E5" s="18">
        <v>37000</v>
      </c>
      <c r="F5" s="19">
        <v>32000</v>
      </c>
    </row>
    <row r="6" spans="1:6" x14ac:dyDescent="0.25">
      <c r="A6" s="20" t="s">
        <v>31</v>
      </c>
      <c r="B6" s="21">
        <v>15000</v>
      </c>
      <c r="C6" s="22">
        <v>12000</v>
      </c>
      <c r="D6" s="22">
        <v>12000</v>
      </c>
      <c r="E6" s="22">
        <v>20000</v>
      </c>
      <c r="F6" s="23">
        <v>20000</v>
      </c>
    </row>
    <row r="7" spans="1:6" x14ac:dyDescent="0.25">
      <c r="A7" s="20" t="s">
        <v>32</v>
      </c>
      <c r="B7" s="21">
        <v>25000</v>
      </c>
      <c r="C7" s="22">
        <v>30000</v>
      </c>
      <c r="D7" s="22">
        <v>40000</v>
      </c>
      <c r="E7" s="22">
        <v>41000</v>
      </c>
      <c r="F7" s="23">
        <v>38000</v>
      </c>
    </row>
    <row r="8" spans="1:6" x14ac:dyDescent="0.25">
      <c r="A8" s="24" t="s">
        <v>33</v>
      </c>
      <c r="B8" s="25">
        <v>12000</v>
      </c>
      <c r="C8" s="26">
        <v>15000</v>
      </c>
      <c r="D8" s="26">
        <v>20000</v>
      </c>
      <c r="E8" s="26">
        <v>20000</v>
      </c>
      <c r="F8" s="27">
        <v>18000</v>
      </c>
    </row>
  </sheetData>
  <mergeCells count="2">
    <mergeCell ref="A1:F1"/>
    <mergeCell ref="A2:F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P31" sqref="P31"/>
    </sheetView>
  </sheetViews>
  <sheetFormatPr baseColWidth="10" defaultRowHeight="15" x14ac:dyDescent="0.25"/>
  <cols>
    <col min="1" max="1" width="16.7109375" bestFit="1" customWidth="1"/>
    <col min="2" max="2" width="22.85546875" bestFit="1" customWidth="1"/>
    <col min="3" max="3" width="20.140625" bestFit="1" customWidth="1"/>
    <col min="4" max="4" width="16.140625" bestFit="1" customWidth="1"/>
  </cols>
  <sheetData>
    <row r="1" spans="1:4" x14ac:dyDescent="0.25">
      <c r="A1" s="94" t="s">
        <v>34</v>
      </c>
      <c r="B1" s="95"/>
      <c r="C1" s="95"/>
      <c r="D1" s="96"/>
    </row>
    <row r="2" spans="1:4" x14ac:dyDescent="0.25">
      <c r="A2" s="91"/>
      <c r="B2" s="92"/>
      <c r="C2" s="92"/>
      <c r="D2" s="93"/>
    </row>
    <row r="3" spans="1:4" x14ac:dyDescent="0.25">
      <c r="A3" s="28" t="s">
        <v>35</v>
      </c>
      <c r="B3" s="29" t="s">
        <v>36</v>
      </c>
      <c r="C3" s="30" t="s">
        <v>37</v>
      </c>
      <c r="D3" s="30" t="s">
        <v>38</v>
      </c>
    </row>
    <row r="4" spans="1:4" x14ac:dyDescent="0.25">
      <c r="A4" s="31" t="s">
        <v>7</v>
      </c>
      <c r="B4" s="15"/>
      <c r="C4" s="14"/>
      <c r="D4" s="14"/>
    </row>
    <row r="5" spans="1:4" x14ac:dyDescent="0.25">
      <c r="A5" s="32">
        <v>2004</v>
      </c>
      <c r="B5" s="18">
        <v>120000</v>
      </c>
      <c r="C5" s="18">
        <v>19000</v>
      </c>
      <c r="D5" s="19">
        <v>38000</v>
      </c>
    </row>
    <row r="6" spans="1:4" x14ac:dyDescent="0.25">
      <c r="A6" s="33">
        <v>2005</v>
      </c>
      <c r="B6" s="22">
        <v>140000</v>
      </c>
      <c r="C6" s="22">
        <v>52000</v>
      </c>
      <c r="D6" s="23">
        <v>45000</v>
      </c>
    </row>
    <row r="7" spans="1:4" x14ac:dyDescent="0.25">
      <c r="A7" s="33">
        <v>2006</v>
      </c>
      <c r="B7" s="22">
        <v>147000</v>
      </c>
      <c r="C7" s="22">
        <v>89000</v>
      </c>
      <c r="D7" s="23">
        <v>49000</v>
      </c>
    </row>
    <row r="8" spans="1:4" x14ac:dyDescent="0.25">
      <c r="A8" s="33">
        <v>2007</v>
      </c>
      <c r="B8" s="22">
        <v>158000</v>
      </c>
      <c r="C8" s="22">
        <v>103000</v>
      </c>
      <c r="D8" s="23">
        <v>61000</v>
      </c>
    </row>
    <row r="9" spans="1:4" x14ac:dyDescent="0.25">
      <c r="A9" s="34">
        <v>2008</v>
      </c>
      <c r="B9" s="26">
        <v>143000</v>
      </c>
      <c r="C9" s="26">
        <v>105000</v>
      </c>
      <c r="D9" s="27">
        <v>54000</v>
      </c>
    </row>
  </sheetData>
  <mergeCells count="2">
    <mergeCell ref="A1:D1"/>
    <mergeCell ref="A2:D2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28" sqref="P28"/>
    </sheetView>
  </sheetViews>
  <sheetFormatPr baseColWidth="10" defaultRowHeight="15" x14ac:dyDescent="0.25"/>
  <cols>
    <col min="1" max="1" width="13.28515625" bestFit="1" customWidth="1"/>
    <col min="2" max="2" width="15.42578125" bestFit="1" customWidth="1"/>
  </cols>
  <sheetData>
    <row r="1" spans="1:2" x14ac:dyDescent="0.25">
      <c r="A1" s="94" t="s">
        <v>39</v>
      </c>
      <c r="B1" s="96"/>
    </row>
    <row r="2" spans="1:2" x14ac:dyDescent="0.25">
      <c r="A2" s="91"/>
      <c r="B2" s="93"/>
    </row>
    <row r="3" spans="1:2" ht="15.75" thickBot="1" x14ac:dyDescent="0.3">
      <c r="A3" s="35" t="s">
        <v>40</v>
      </c>
      <c r="B3" s="36" t="s">
        <v>41</v>
      </c>
    </row>
    <row r="4" spans="1:2" x14ac:dyDescent="0.25">
      <c r="A4" s="37" t="s">
        <v>42</v>
      </c>
      <c r="B4" s="38">
        <v>9</v>
      </c>
    </row>
    <row r="5" spans="1:2" x14ac:dyDescent="0.25">
      <c r="A5" s="37" t="s">
        <v>43</v>
      </c>
      <c r="B5" s="38">
        <v>21</v>
      </c>
    </row>
    <row r="6" spans="1:2" x14ac:dyDescent="0.25">
      <c r="A6" s="37" t="s">
        <v>44</v>
      </c>
      <c r="B6" s="38">
        <v>18</v>
      </c>
    </row>
    <row r="7" spans="1:2" x14ac:dyDescent="0.25">
      <c r="A7" s="37" t="s">
        <v>45</v>
      </c>
      <c r="B7" s="38">
        <v>27</v>
      </c>
    </row>
    <row r="8" spans="1:2" x14ac:dyDescent="0.25">
      <c r="A8" s="37" t="s">
        <v>46</v>
      </c>
      <c r="B8" s="38">
        <v>12</v>
      </c>
    </row>
    <row r="9" spans="1:2" x14ac:dyDescent="0.25">
      <c r="A9" s="37" t="s">
        <v>47</v>
      </c>
      <c r="B9" s="38">
        <v>11</v>
      </c>
    </row>
    <row r="10" spans="1:2" x14ac:dyDescent="0.25">
      <c r="A10" s="39" t="s">
        <v>48</v>
      </c>
      <c r="B10" s="40">
        <v>2</v>
      </c>
    </row>
    <row r="11" spans="1:2" x14ac:dyDescent="0.25">
      <c r="B11" t="s">
        <v>49</v>
      </c>
    </row>
  </sheetData>
  <mergeCells count="2">
    <mergeCell ref="A1:B1"/>
    <mergeCell ref="A2:B2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baseColWidth="10" defaultRowHeight="15" x14ac:dyDescent="0.25"/>
  <cols>
    <col min="1" max="1" width="6.28515625" customWidth="1"/>
    <col min="2" max="2" width="25.5703125" bestFit="1" customWidth="1"/>
    <col min="3" max="5" width="15.42578125" bestFit="1" customWidth="1"/>
  </cols>
  <sheetData>
    <row r="1" spans="1:6" x14ac:dyDescent="0.25">
      <c r="A1" s="41" t="s">
        <v>50</v>
      </c>
      <c r="B1" s="42"/>
      <c r="C1" s="41"/>
      <c r="D1" s="42"/>
      <c r="E1" s="41"/>
      <c r="F1" s="42"/>
    </row>
    <row r="2" spans="1:6" x14ac:dyDescent="0.25">
      <c r="A2" s="97"/>
      <c r="B2" s="98"/>
      <c r="C2" s="98"/>
      <c r="D2" s="98"/>
      <c r="E2" s="98"/>
      <c r="F2" s="99"/>
    </row>
    <row r="3" spans="1:6" ht="15.75" thickBot="1" x14ac:dyDescent="0.3">
      <c r="A3" s="35"/>
      <c r="B3" s="43"/>
      <c r="C3" s="44" t="s">
        <v>51</v>
      </c>
      <c r="D3" s="45" t="s">
        <v>52</v>
      </c>
      <c r="E3" s="44" t="s">
        <v>53</v>
      </c>
      <c r="F3" s="45" t="s">
        <v>54</v>
      </c>
    </row>
    <row r="4" spans="1:6" x14ac:dyDescent="0.25">
      <c r="A4" s="46">
        <v>1</v>
      </c>
      <c r="B4" s="20" t="s">
        <v>55</v>
      </c>
      <c r="C4" s="47">
        <v>1</v>
      </c>
      <c r="D4" s="47">
        <v>2</v>
      </c>
      <c r="E4" s="47">
        <v>2.5</v>
      </c>
      <c r="F4" s="48">
        <v>2</v>
      </c>
    </row>
    <row r="5" spans="1:6" x14ac:dyDescent="0.25">
      <c r="A5" s="46">
        <v>2</v>
      </c>
      <c r="B5" s="20" t="s">
        <v>56</v>
      </c>
      <c r="C5" s="47">
        <v>2</v>
      </c>
      <c r="D5" s="47">
        <v>2.5</v>
      </c>
      <c r="E5" s="47">
        <v>1.5</v>
      </c>
      <c r="F5" s="48">
        <v>3</v>
      </c>
    </row>
    <row r="6" spans="1:6" x14ac:dyDescent="0.25">
      <c r="A6" s="46">
        <v>3</v>
      </c>
      <c r="B6" s="20" t="s">
        <v>57</v>
      </c>
      <c r="C6" s="47">
        <v>2.5</v>
      </c>
      <c r="D6" s="47">
        <v>3.5</v>
      </c>
      <c r="E6" s="47">
        <v>1.5</v>
      </c>
      <c r="F6" s="48">
        <v>2</v>
      </c>
    </row>
    <row r="7" spans="1:6" x14ac:dyDescent="0.25">
      <c r="A7" s="46">
        <v>4</v>
      </c>
      <c r="B7" s="20" t="s">
        <v>58</v>
      </c>
      <c r="C7" s="47">
        <v>2</v>
      </c>
      <c r="D7" s="47">
        <v>3</v>
      </c>
      <c r="E7" s="47">
        <v>3</v>
      </c>
      <c r="F7" s="48">
        <v>1.5</v>
      </c>
    </row>
    <row r="8" spans="1:6" x14ac:dyDescent="0.25">
      <c r="A8" s="46">
        <v>5</v>
      </c>
      <c r="B8" s="20" t="s">
        <v>59</v>
      </c>
      <c r="C8" s="47">
        <v>1.5</v>
      </c>
      <c r="D8" s="47">
        <v>1.5</v>
      </c>
      <c r="E8" s="47">
        <v>2.5</v>
      </c>
      <c r="F8" s="48">
        <v>2</v>
      </c>
    </row>
    <row r="9" spans="1:6" x14ac:dyDescent="0.25">
      <c r="A9" s="46">
        <v>6</v>
      </c>
      <c r="B9" s="20" t="s">
        <v>60</v>
      </c>
      <c r="C9" s="47">
        <v>2.5</v>
      </c>
      <c r="D9" s="47">
        <v>2</v>
      </c>
      <c r="E9" s="47">
        <v>3</v>
      </c>
      <c r="F9" s="48">
        <v>4.5</v>
      </c>
    </row>
    <row r="10" spans="1:6" x14ac:dyDescent="0.25">
      <c r="A10" s="49">
        <v>7</v>
      </c>
      <c r="B10" s="24" t="s">
        <v>61</v>
      </c>
      <c r="C10" s="50">
        <v>1.5</v>
      </c>
      <c r="D10" s="50">
        <v>2</v>
      </c>
      <c r="E10" s="50">
        <v>2</v>
      </c>
      <c r="F10" s="51">
        <v>4</v>
      </c>
    </row>
  </sheetData>
  <mergeCells count="1">
    <mergeCell ref="A2:F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12" sqref="I12"/>
    </sheetView>
  </sheetViews>
  <sheetFormatPr baseColWidth="10" defaultRowHeight="15" x14ac:dyDescent="0.25"/>
  <cols>
    <col min="1" max="1" width="7.42578125" bestFit="1" customWidth="1"/>
    <col min="2" max="2" width="14" bestFit="1" customWidth="1"/>
    <col min="3" max="3" width="12" bestFit="1" customWidth="1"/>
    <col min="4" max="4" width="11" bestFit="1" customWidth="1"/>
    <col min="5" max="5" width="13" bestFit="1" customWidth="1"/>
  </cols>
  <sheetData>
    <row r="1" spans="1:5" x14ac:dyDescent="0.25">
      <c r="B1" s="3" t="s">
        <v>6</v>
      </c>
      <c r="C1" s="2">
        <v>50000</v>
      </c>
    </row>
    <row r="2" spans="1:5" x14ac:dyDescent="0.25">
      <c r="B2" s="3" t="s">
        <v>5</v>
      </c>
      <c r="C2" s="1">
        <v>0.05</v>
      </c>
    </row>
    <row r="3" spans="1:5" x14ac:dyDescent="0.25">
      <c r="B3" s="3" t="s">
        <v>2</v>
      </c>
      <c r="C3" s="2">
        <v>5000</v>
      </c>
    </row>
    <row r="5" spans="1:5" x14ac:dyDescent="0.25">
      <c r="A5" s="4" t="s">
        <v>7</v>
      </c>
      <c r="B5" s="4" t="s">
        <v>4</v>
      </c>
      <c r="C5" s="4" t="s">
        <v>1</v>
      </c>
      <c r="D5" s="4" t="s">
        <v>2</v>
      </c>
      <c r="E5" s="4" t="s">
        <v>3</v>
      </c>
    </row>
    <row r="6" spans="1:5" x14ac:dyDescent="0.25">
      <c r="A6" s="4" t="s">
        <v>0</v>
      </c>
      <c r="B6" s="5">
        <f>$C$1</f>
        <v>50000</v>
      </c>
      <c r="C6" s="5">
        <f>B6*$C$2</f>
        <v>2500</v>
      </c>
      <c r="D6" s="5">
        <f>$C$3</f>
        <v>5000</v>
      </c>
      <c r="E6" s="5">
        <f>B6+C6-D6</f>
        <v>47500</v>
      </c>
    </row>
    <row r="7" spans="1:5" x14ac:dyDescent="0.25">
      <c r="A7" s="4" t="s">
        <v>107</v>
      </c>
      <c r="B7" s="5">
        <f>E6</f>
        <v>47500</v>
      </c>
      <c r="C7" s="5">
        <f t="shared" ref="C7:C15" si="0">B7*$C$2</f>
        <v>2375</v>
      </c>
      <c r="D7" s="5">
        <f t="shared" ref="D7:D15" si="1">$C$3</f>
        <v>5000</v>
      </c>
      <c r="E7" s="5">
        <f t="shared" ref="E7:E15" si="2">B7+C7-D7</f>
        <v>44875</v>
      </c>
    </row>
    <row r="8" spans="1:5" x14ac:dyDescent="0.25">
      <c r="A8" s="4" t="s">
        <v>108</v>
      </c>
      <c r="B8" s="5">
        <f t="shared" ref="B8:B15" si="3">E7</f>
        <v>44875</v>
      </c>
      <c r="C8" s="5">
        <f t="shared" si="0"/>
        <v>2243.75</v>
      </c>
      <c r="D8" s="5">
        <f t="shared" si="1"/>
        <v>5000</v>
      </c>
      <c r="E8" s="5">
        <f t="shared" si="2"/>
        <v>42118.75</v>
      </c>
    </row>
    <row r="9" spans="1:5" x14ac:dyDescent="0.25">
      <c r="A9" s="4" t="s">
        <v>109</v>
      </c>
      <c r="B9" s="5">
        <f t="shared" si="3"/>
        <v>42118.75</v>
      </c>
      <c r="C9" s="5">
        <f t="shared" si="0"/>
        <v>2105.9375</v>
      </c>
      <c r="D9" s="5">
        <f t="shared" si="1"/>
        <v>5000</v>
      </c>
      <c r="E9" s="5">
        <f t="shared" si="2"/>
        <v>39224.6875</v>
      </c>
    </row>
    <row r="10" spans="1:5" x14ac:dyDescent="0.25">
      <c r="A10" s="4" t="s">
        <v>110</v>
      </c>
      <c r="B10" s="5">
        <f t="shared" si="3"/>
        <v>39224.6875</v>
      </c>
      <c r="C10" s="5">
        <f t="shared" si="0"/>
        <v>1961.234375</v>
      </c>
      <c r="D10" s="5">
        <f t="shared" si="1"/>
        <v>5000</v>
      </c>
      <c r="E10" s="5">
        <f t="shared" si="2"/>
        <v>36185.921875</v>
      </c>
    </row>
    <row r="11" spans="1:5" x14ac:dyDescent="0.25">
      <c r="A11" s="4" t="s">
        <v>111</v>
      </c>
      <c r="B11" s="5">
        <f t="shared" si="3"/>
        <v>36185.921875</v>
      </c>
      <c r="C11" s="5">
        <f t="shared" si="0"/>
        <v>1809.2960937500002</v>
      </c>
      <c r="D11" s="5">
        <f t="shared" si="1"/>
        <v>5000</v>
      </c>
      <c r="E11" s="5">
        <f t="shared" si="2"/>
        <v>32995.217968750003</v>
      </c>
    </row>
    <row r="12" spans="1:5" x14ac:dyDescent="0.25">
      <c r="A12" s="4" t="s">
        <v>112</v>
      </c>
      <c r="B12" s="5">
        <f t="shared" si="3"/>
        <v>32995.217968750003</v>
      </c>
      <c r="C12" s="5">
        <f t="shared" si="0"/>
        <v>1649.7608984375001</v>
      </c>
      <c r="D12" s="5">
        <f t="shared" si="1"/>
        <v>5000</v>
      </c>
      <c r="E12" s="5">
        <f t="shared" si="2"/>
        <v>29644.978867187499</v>
      </c>
    </row>
    <row r="13" spans="1:5" x14ac:dyDescent="0.25">
      <c r="A13" s="4" t="s">
        <v>113</v>
      </c>
      <c r="B13" s="5">
        <f t="shared" si="3"/>
        <v>29644.978867187499</v>
      </c>
      <c r="C13" s="5">
        <f t="shared" si="0"/>
        <v>1482.2489433593751</v>
      </c>
      <c r="D13" s="5">
        <f t="shared" si="1"/>
        <v>5000</v>
      </c>
      <c r="E13" s="5">
        <f t="shared" si="2"/>
        <v>26127.227810546876</v>
      </c>
    </row>
    <row r="14" spans="1:5" x14ac:dyDescent="0.25">
      <c r="A14" s="4" t="s">
        <v>114</v>
      </c>
      <c r="B14" s="5">
        <f t="shared" si="3"/>
        <v>26127.227810546876</v>
      </c>
      <c r="C14" s="5">
        <f t="shared" si="0"/>
        <v>1306.3613905273439</v>
      </c>
      <c r="D14" s="5">
        <f t="shared" si="1"/>
        <v>5000</v>
      </c>
      <c r="E14" s="5">
        <f t="shared" si="2"/>
        <v>22433.589201074221</v>
      </c>
    </row>
    <row r="15" spans="1:5" x14ac:dyDescent="0.25">
      <c r="A15" s="4" t="s">
        <v>115</v>
      </c>
      <c r="B15" s="5">
        <f t="shared" si="3"/>
        <v>22433.589201074221</v>
      </c>
      <c r="C15" s="5">
        <f t="shared" si="0"/>
        <v>1121.6794600537112</v>
      </c>
      <c r="D15" s="5">
        <f t="shared" si="1"/>
        <v>5000</v>
      </c>
      <c r="E15" s="5">
        <f t="shared" si="2"/>
        <v>18555.268661127931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6" sqref="D6"/>
    </sheetView>
  </sheetViews>
  <sheetFormatPr baseColWidth="10" defaultRowHeight="15" x14ac:dyDescent="0.25"/>
  <cols>
    <col min="4" max="4" width="11.42578125" customWidth="1"/>
  </cols>
  <sheetData>
    <row r="1" spans="1:5" ht="17.25" x14ac:dyDescent="0.3">
      <c r="A1" s="109" t="s">
        <v>116</v>
      </c>
      <c r="B1" s="109"/>
      <c r="C1" s="109"/>
      <c r="D1" s="109"/>
      <c r="E1" s="109"/>
    </row>
    <row r="2" spans="1:5" x14ac:dyDescent="0.25">
      <c r="A2" s="7"/>
      <c r="B2" s="105" t="s">
        <v>18</v>
      </c>
      <c r="C2" s="105" t="s">
        <v>117</v>
      </c>
      <c r="D2" s="105" t="s">
        <v>19</v>
      </c>
      <c r="E2" s="105" t="s">
        <v>20</v>
      </c>
    </row>
    <row r="3" spans="1:5" x14ac:dyDescent="0.25">
      <c r="A3" s="106" t="s">
        <v>21</v>
      </c>
      <c r="B3" s="108">
        <v>8976</v>
      </c>
      <c r="C3" s="108">
        <v>1148</v>
      </c>
      <c r="D3" s="108">
        <v>3455</v>
      </c>
      <c r="E3" s="108">
        <f>SUM(B3:D3)</f>
        <v>13579</v>
      </c>
    </row>
    <row r="4" spans="1:5" x14ac:dyDescent="0.25">
      <c r="A4" s="107" t="s">
        <v>22</v>
      </c>
      <c r="B4" s="108">
        <v>6750</v>
      </c>
      <c r="C4" s="108">
        <v>856</v>
      </c>
      <c r="D4" s="108">
        <v>3125</v>
      </c>
      <c r="E4" s="108">
        <f>SUM(B4:D4)</f>
        <v>10731</v>
      </c>
    </row>
    <row r="5" spans="1:5" x14ac:dyDescent="0.25">
      <c r="A5" s="107" t="s">
        <v>23</v>
      </c>
      <c r="B5" s="108">
        <v>4225</v>
      </c>
      <c r="C5" s="108">
        <v>804</v>
      </c>
      <c r="D5" s="108">
        <v>2411</v>
      </c>
      <c r="E5" s="108">
        <f>SUM(B5:D5)</f>
        <v>7440</v>
      </c>
    </row>
    <row r="6" spans="1:5" x14ac:dyDescent="0.25">
      <c r="A6" s="107" t="s">
        <v>24</v>
      </c>
      <c r="B6" s="108">
        <v>3985</v>
      </c>
      <c r="C6" s="108">
        <v>288</v>
      </c>
      <c r="D6" s="108">
        <v>2308</v>
      </c>
      <c r="E6" s="108">
        <f>SUM(B6:D6)</f>
        <v>6581</v>
      </c>
    </row>
    <row r="7" spans="1:5" x14ac:dyDescent="0.25">
      <c r="A7" s="106" t="s">
        <v>20</v>
      </c>
      <c r="B7" s="108">
        <f>SUM(B3:B6)</f>
        <v>23936</v>
      </c>
      <c r="C7" s="108">
        <f>SUM(C3:C6)</f>
        <v>3096</v>
      </c>
      <c r="D7" s="108">
        <f>SUM(D3:D6)</f>
        <v>11299</v>
      </c>
      <c r="E7" s="108">
        <f>SUM(B7:D7)</f>
        <v>38331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baseColWidth="10" defaultRowHeight="15" x14ac:dyDescent="0.25"/>
  <cols>
    <col min="6" max="6" width="12" bestFit="1" customWidth="1"/>
  </cols>
  <sheetData>
    <row r="1" spans="1:6" x14ac:dyDescent="0.25">
      <c r="A1" s="52" t="s">
        <v>7</v>
      </c>
      <c r="B1" s="52" t="s">
        <v>62</v>
      </c>
      <c r="C1" s="52" t="s">
        <v>63</v>
      </c>
      <c r="D1" s="52" t="s">
        <v>64</v>
      </c>
      <c r="E1" s="52" t="s">
        <v>65</v>
      </c>
      <c r="F1" s="52" t="s">
        <v>17</v>
      </c>
    </row>
    <row r="2" spans="1:6" x14ac:dyDescent="0.25">
      <c r="A2" s="53">
        <v>2000</v>
      </c>
      <c r="B2" s="54">
        <v>325000</v>
      </c>
      <c r="C2" s="54">
        <v>234000</v>
      </c>
      <c r="D2" s="54">
        <v>120000</v>
      </c>
      <c r="E2" s="54">
        <v>505000</v>
      </c>
      <c r="F2" s="54">
        <f t="shared" ref="F2:F11" si="0">SUM(A2:E2)</f>
        <v>1186000</v>
      </c>
    </row>
    <row r="3" spans="1:6" x14ac:dyDescent="0.25">
      <c r="A3" s="53">
        <v>2001</v>
      </c>
      <c r="B3" s="54">
        <v>244000</v>
      </c>
      <c r="C3" s="54">
        <v>389000</v>
      </c>
      <c r="D3" s="54">
        <v>98000</v>
      </c>
      <c r="E3" s="54">
        <v>456000</v>
      </c>
      <c r="F3" s="54">
        <f t="shared" si="0"/>
        <v>1189001</v>
      </c>
    </row>
    <row r="4" spans="1:6" x14ac:dyDescent="0.25">
      <c r="A4" s="53">
        <v>2002</v>
      </c>
      <c r="B4" s="54">
        <v>239000</v>
      </c>
      <c r="C4" s="54">
        <v>387000</v>
      </c>
      <c r="D4" s="54">
        <v>102000</v>
      </c>
      <c r="E4" s="54">
        <v>398000</v>
      </c>
      <c r="F4" s="54">
        <f t="shared" si="0"/>
        <v>1128002</v>
      </c>
    </row>
    <row r="5" spans="1:6" x14ac:dyDescent="0.25">
      <c r="A5" s="53">
        <v>2003</v>
      </c>
      <c r="B5" s="54">
        <v>243000</v>
      </c>
      <c r="C5" s="54">
        <v>355000</v>
      </c>
      <c r="D5" s="54">
        <v>87000</v>
      </c>
      <c r="E5" s="54">
        <v>376000</v>
      </c>
      <c r="F5" s="54">
        <f t="shared" si="0"/>
        <v>1063003</v>
      </c>
    </row>
    <row r="6" spans="1:6" x14ac:dyDescent="0.25">
      <c r="A6" s="53">
        <v>2004</v>
      </c>
      <c r="B6" s="54">
        <v>213000</v>
      </c>
      <c r="C6" s="54">
        <v>299000</v>
      </c>
      <c r="D6" s="54">
        <v>78000</v>
      </c>
      <c r="E6" s="54">
        <v>321000</v>
      </c>
      <c r="F6" s="54">
        <f t="shared" si="0"/>
        <v>913004</v>
      </c>
    </row>
    <row r="7" spans="1:6" x14ac:dyDescent="0.25">
      <c r="A7" s="53">
        <v>2005</v>
      </c>
      <c r="B7" s="54">
        <v>215000</v>
      </c>
      <c r="C7" s="54">
        <v>308000</v>
      </c>
      <c r="D7" s="54">
        <v>94000</v>
      </c>
      <c r="E7" s="54">
        <v>354000</v>
      </c>
      <c r="F7" s="54">
        <f t="shared" si="0"/>
        <v>973005</v>
      </c>
    </row>
    <row r="8" spans="1:6" x14ac:dyDescent="0.25">
      <c r="A8" s="53">
        <v>2006</v>
      </c>
      <c r="B8" s="54">
        <v>301000</v>
      </c>
      <c r="C8" s="54">
        <v>317000</v>
      </c>
      <c r="D8" s="54">
        <v>327000</v>
      </c>
      <c r="E8" s="54">
        <v>350000</v>
      </c>
      <c r="F8" s="54">
        <f t="shared" si="0"/>
        <v>1297006</v>
      </c>
    </row>
    <row r="9" spans="1:6" x14ac:dyDescent="0.25">
      <c r="A9" s="53">
        <v>2007</v>
      </c>
      <c r="B9" s="54">
        <v>383000</v>
      </c>
      <c r="C9" s="54">
        <v>384000</v>
      </c>
      <c r="D9" s="54">
        <v>383000</v>
      </c>
      <c r="E9" s="54">
        <v>383000</v>
      </c>
      <c r="F9" s="54">
        <f t="shared" si="0"/>
        <v>1535007</v>
      </c>
    </row>
    <row r="10" spans="1:6" x14ac:dyDescent="0.25">
      <c r="A10" s="53">
        <v>2008</v>
      </c>
      <c r="B10" s="54">
        <v>410000</v>
      </c>
      <c r="C10" s="54">
        <v>439000</v>
      </c>
      <c r="D10" s="54">
        <v>382000</v>
      </c>
      <c r="E10" s="54">
        <v>410000</v>
      </c>
      <c r="F10" s="54">
        <f t="shared" si="0"/>
        <v>1643008</v>
      </c>
    </row>
    <row r="11" spans="1:6" x14ac:dyDescent="0.25">
      <c r="A11" s="53">
        <v>2009</v>
      </c>
      <c r="B11" s="54">
        <v>445000</v>
      </c>
      <c r="C11" s="54">
        <v>450000</v>
      </c>
      <c r="D11" s="54">
        <v>418000</v>
      </c>
      <c r="E11" s="54">
        <v>448000</v>
      </c>
      <c r="F11" s="54">
        <f t="shared" si="0"/>
        <v>1763009</v>
      </c>
    </row>
  </sheetData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'1.4 Marketingerfolg'!B2:E2</xm:f>
              <xm:sqref>G2</xm:sqref>
            </x14:sparkline>
            <x14:sparkline>
              <xm:f>'1.4 Marketingerfolg'!B3:E3</xm:f>
              <xm:sqref>G3</xm:sqref>
            </x14:sparkline>
            <x14:sparkline>
              <xm:f>'1.4 Marketingerfolg'!B4:E4</xm:f>
              <xm:sqref>G4</xm:sqref>
            </x14:sparkline>
            <x14:sparkline>
              <xm:f>'1.4 Marketingerfolg'!B5:E5</xm:f>
              <xm:sqref>G5</xm:sqref>
            </x14:sparkline>
            <x14:sparkline>
              <xm:f>'1.4 Marketingerfolg'!B6:E6</xm:f>
              <xm:sqref>G6</xm:sqref>
            </x14:sparkline>
            <x14:sparkline>
              <xm:f>'1.4 Marketingerfolg'!B7:E7</xm:f>
              <xm:sqref>G7</xm:sqref>
            </x14:sparkline>
            <x14:sparkline>
              <xm:f>'1.4 Marketingerfolg'!B8:E8</xm:f>
              <xm:sqref>G8</xm:sqref>
            </x14:sparkline>
            <x14:sparkline>
              <xm:f>'1.4 Marketingerfolg'!B9:E9</xm:f>
              <xm:sqref>G9</xm:sqref>
            </x14:sparkline>
            <x14:sparkline>
              <xm:f>'1.4 Marketingerfolg'!B10:E10</xm:f>
              <xm:sqref>G10</xm:sqref>
            </x14:sparkline>
            <x14:sparkline>
              <xm:f>'1.4 Marketingerfolg'!B11:E11</xm:f>
              <xm:sqref>G11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0" sqref="C10"/>
    </sheetView>
  </sheetViews>
  <sheetFormatPr baseColWidth="10" defaultRowHeight="15" x14ac:dyDescent="0.25"/>
  <cols>
    <col min="1" max="1" width="14.5703125" bestFit="1" customWidth="1"/>
    <col min="2" max="2" width="15.42578125" style="113" bestFit="1" customWidth="1"/>
    <col min="3" max="3" width="26.7109375" style="1" bestFit="1" customWidth="1"/>
  </cols>
  <sheetData>
    <row r="1" spans="1:4" ht="20.25" x14ac:dyDescent="0.3">
      <c r="A1" s="81" t="s">
        <v>13</v>
      </c>
      <c r="B1" s="82"/>
      <c r="C1" s="83"/>
      <c r="D1" s="6"/>
    </row>
    <row r="2" spans="1:4" x14ac:dyDescent="0.25">
      <c r="A2" s="6"/>
      <c r="B2" s="111"/>
      <c r="C2" s="114"/>
      <c r="D2" s="6"/>
    </row>
    <row r="3" spans="1:4" x14ac:dyDescent="0.25">
      <c r="A3" s="55"/>
      <c r="B3" s="112" t="s">
        <v>66</v>
      </c>
      <c r="C3" s="115" t="s">
        <v>67</v>
      </c>
      <c r="D3" s="6"/>
    </row>
    <row r="4" spans="1:4" x14ac:dyDescent="0.25">
      <c r="A4" s="67" t="s">
        <v>62</v>
      </c>
      <c r="B4" s="125">
        <v>218000</v>
      </c>
      <c r="C4" s="110">
        <f>B4/$B$8</f>
        <v>0.22154471544715448</v>
      </c>
      <c r="D4" s="6"/>
    </row>
    <row r="5" spans="1:4" x14ac:dyDescent="0.25">
      <c r="A5" s="67" t="s">
        <v>63</v>
      </c>
      <c r="B5" s="125">
        <v>257000</v>
      </c>
      <c r="C5" s="110">
        <f t="shared" ref="C5:C8" si="0">B5/$B$8</f>
        <v>0.26117886178861788</v>
      </c>
      <c r="D5" s="6"/>
    </row>
    <row r="6" spans="1:4" x14ac:dyDescent="0.25">
      <c r="A6" s="67" t="s">
        <v>64</v>
      </c>
      <c r="B6" s="125">
        <v>265000</v>
      </c>
      <c r="C6" s="110">
        <f t="shared" si="0"/>
        <v>0.26930894308943087</v>
      </c>
      <c r="D6" s="6"/>
    </row>
    <row r="7" spans="1:4" x14ac:dyDescent="0.25">
      <c r="A7" s="67" t="s">
        <v>65</v>
      </c>
      <c r="B7" s="125">
        <v>244000</v>
      </c>
      <c r="C7" s="110">
        <f t="shared" si="0"/>
        <v>0.24796747967479674</v>
      </c>
      <c r="D7" s="6"/>
    </row>
    <row r="8" spans="1:4" x14ac:dyDescent="0.25">
      <c r="A8" s="67" t="s">
        <v>68</v>
      </c>
      <c r="B8" s="125">
        <f>SUM(B4:B7)</f>
        <v>984000</v>
      </c>
      <c r="C8" s="110">
        <f t="shared" si="0"/>
        <v>1</v>
      </c>
      <c r="D8" s="6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11" sqref="I11"/>
    </sheetView>
  </sheetViews>
  <sheetFormatPr baseColWidth="10" defaultRowHeight="15" x14ac:dyDescent="0.25"/>
  <cols>
    <col min="1" max="1" width="25.7109375" bestFit="1" customWidth="1"/>
    <col min="2" max="3" width="13" bestFit="1" customWidth="1"/>
    <col min="4" max="4" width="17.7109375" bestFit="1" customWidth="1"/>
    <col min="5" max="5" width="14.28515625" bestFit="1" customWidth="1"/>
    <col min="6" max="6" width="15.140625" customWidth="1"/>
  </cols>
  <sheetData>
    <row r="1" spans="1:6" ht="18" x14ac:dyDescent="0.25">
      <c r="A1" s="57" t="s">
        <v>69</v>
      </c>
      <c r="B1" s="6"/>
      <c r="C1" s="6"/>
      <c r="D1" s="6"/>
      <c r="E1" s="6"/>
      <c r="F1" s="6"/>
    </row>
    <row r="2" spans="1:6" ht="15.75" thickBot="1" x14ac:dyDescent="0.3">
      <c r="A2" s="58"/>
      <c r="B2" s="6"/>
      <c r="C2" s="6"/>
      <c r="D2" s="6"/>
      <c r="E2" s="6"/>
      <c r="F2" s="6"/>
    </row>
    <row r="3" spans="1:6" ht="16.5" thickBot="1" x14ac:dyDescent="0.3">
      <c r="A3" s="84" t="s">
        <v>70</v>
      </c>
      <c r="B3" s="85"/>
      <c r="C3" s="85"/>
      <c r="D3" s="85"/>
      <c r="E3" s="85"/>
      <c r="F3" s="86"/>
    </row>
    <row r="4" spans="1:6" x14ac:dyDescent="0.25">
      <c r="A4" s="59" t="s">
        <v>71</v>
      </c>
      <c r="B4" s="59" t="s">
        <v>72</v>
      </c>
      <c r="C4" s="59" t="s">
        <v>73</v>
      </c>
      <c r="D4" s="60"/>
      <c r="E4" s="59" t="s">
        <v>74</v>
      </c>
      <c r="F4" s="59" t="s">
        <v>73</v>
      </c>
    </row>
    <row r="5" spans="1:6" x14ac:dyDescent="0.25">
      <c r="A5" s="6" t="s">
        <v>75</v>
      </c>
      <c r="B5" s="61">
        <v>480000</v>
      </c>
      <c r="C5" s="61">
        <f>$E$10*B5+B5</f>
        <v>504000</v>
      </c>
      <c r="D5" s="62" t="s">
        <v>76</v>
      </c>
      <c r="E5" s="63">
        <f>MAX(B5:B9)</f>
        <v>600000</v>
      </c>
      <c r="F5" s="63">
        <f>MAX(C5:C9)</f>
        <v>630000</v>
      </c>
    </row>
    <row r="6" spans="1:6" x14ac:dyDescent="0.25">
      <c r="A6" s="6" t="s">
        <v>77</v>
      </c>
      <c r="B6" s="61">
        <v>430000</v>
      </c>
      <c r="C6" s="61">
        <f t="shared" ref="C6:C9" si="0">$E$10*B6+B6</f>
        <v>451500</v>
      </c>
      <c r="D6" s="62" t="s">
        <v>78</v>
      </c>
      <c r="E6" s="63">
        <f>MIN(B5:B9)</f>
        <v>350000</v>
      </c>
      <c r="F6" s="63">
        <f>MIN(C5:C9)</f>
        <v>367500</v>
      </c>
    </row>
    <row r="7" spans="1:6" x14ac:dyDescent="0.25">
      <c r="A7" s="6" t="s">
        <v>79</v>
      </c>
      <c r="B7" s="61">
        <v>350000</v>
      </c>
      <c r="C7" s="61">
        <f t="shared" si="0"/>
        <v>367500</v>
      </c>
      <c r="D7" s="62" t="s">
        <v>80</v>
      </c>
      <c r="E7" s="63">
        <f>AVERAGE(B5:B9)</f>
        <v>466000</v>
      </c>
      <c r="F7" s="63">
        <f>AVERAGE(C5:C9)</f>
        <v>489300</v>
      </c>
    </row>
    <row r="8" spans="1:6" x14ac:dyDescent="0.25">
      <c r="A8" s="6" t="s">
        <v>81</v>
      </c>
      <c r="B8" s="61">
        <v>600000</v>
      </c>
      <c r="C8" s="61">
        <f t="shared" si="0"/>
        <v>630000</v>
      </c>
      <c r="D8" s="62" t="s">
        <v>82</v>
      </c>
      <c r="E8" s="64">
        <f>COUNT(B5:B9)</f>
        <v>5</v>
      </c>
      <c r="F8" s="64">
        <f>COUNT(C5:C9)</f>
        <v>5</v>
      </c>
    </row>
    <row r="9" spans="1:6" x14ac:dyDescent="0.25">
      <c r="A9" s="6" t="s">
        <v>83</v>
      </c>
      <c r="B9" s="61">
        <v>470000</v>
      </c>
      <c r="C9" s="61">
        <f t="shared" si="0"/>
        <v>493500</v>
      </c>
      <c r="D9" s="58"/>
      <c r="E9" s="6"/>
      <c r="F9" s="6"/>
    </row>
    <row r="10" spans="1:6" x14ac:dyDescent="0.25">
      <c r="A10" s="6"/>
      <c r="B10" s="6"/>
      <c r="C10" s="61"/>
      <c r="D10" s="65" t="s">
        <v>84</v>
      </c>
      <c r="E10" s="66">
        <v>0.05</v>
      </c>
      <c r="F10" s="6"/>
    </row>
  </sheetData>
  <mergeCells count="1">
    <mergeCell ref="A3:F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2" sqref="J12"/>
    </sheetView>
  </sheetViews>
  <sheetFormatPr baseColWidth="10" defaultRowHeight="15" x14ac:dyDescent="0.25"/>
  <cols>
    <col min="2" max="2" width="16.85546875" bestFit="1" customWidth="1"/>
    <col min="3" max="5" width="11.42578125" style="120"/>
    <col min="6" max="6" width="12" style="120" bestFit="1" customWidth="1"/>
    <col min="7" max="7" width="11.42578125" style="1"/>
  </cols>
  <sheetData>
    <row r="1" spans="1:7" ht="18" x14ac:dyDescent="0.25">
      <c r="A1" s="68"/>
      <c r="B1" s="69" t="s">
        <v>9</v>
      </c>
      <c r="C1" s="116" t="s">
        <v>85</v>
      </c>
      <c r="D1" s="116" t="s">
        <v>86</v>
      </c>
      <c r="E1" s="116" t="s">
        <v>87</v>
      </c>
      <c r="F1" s="116" t="s">
        <v>13</v>
      </c>
      <c r="G1" s="126" t="s">
        <v>88</v>
      </c>
    </row>
    <row r="2" spans="1:7" x14ac:dyDescent="0.25">
      <c r="A2" s="87" t="s">
        <v>89</v>
      </c>
      <c r="B2" s="70" t="s">
        <v>90</v>
      </c>
      <c r="C2" s="117">
        <v>121520</v>
      </c>
      <c r="D2" s="117">
        <v>169785</v>
      </c>
      <c r="E2" s="117">
        <v>182525</v>
      </c>
      <c r="F2" s="118">
        <f>SUM(C2:E2)</f>
        <v>473830</v>
      </c>
      <c r="G2" s="127">
        <f>F2/$F$11</f>
        <v>0.23393929220317561</v>
      </c>
    </row>
    <row r="3" spans="1:7" x14ac:dyDescent="0.25">
      <c r="A3" s="87"/>
      <c r="B3" s="70" t="s">
        <v>14</v>
      </c>
      <c r="C3" s="117">
        <v>109140</v>
      </c>
      <c r="D3" s="117">
        <v>100470</v>
      </c>
      <c r="E3" s="117">
        <v>101490</v>
      </c>
      <c r="F3" s="118">
        <f t="shared" ref="F3:F4" si="0">SUM(C3:E3)</f>
        <v>311100</v>
      </c>
      <c r="G3" s="127">
        <f t="shared" ref="G3:G11" si="1">F3/$F$11</f>
        <v>0.15359625562840667</v>
      </c>
    </row>
    <row r="4" spans="1:7" x14ac:dyDescent="0.25">
      <c r="A4" s="87"/>
      <c r="B4" s="70" t="s">
        <v>15</v>
      </c>
      <c r="C4" s="117">
        <v>41940</v>
      </c>
      <c r="D4" s="117">
        <v>35640</v>
      </c>
      <c r="E4" s="117">
        <v>47160</v>
      </c>
      <c r="F4" s="118">
        <f t="shared" si="0"/>
        <v>124740</v>
      </c>
      <c r="G4" s="127">
        <f t="shared" si="1"/>
        <v>6.1586618216288809E-2</v>
      </c>
    </row>
    <row r="5" spans="1:7" x14ac:dyDescent="0.25">
      <c r="A5" s="71" t="s">
        <v>17</v>
      </c>
      <c r="B5" s="72"/>
      <c r="C5" s="119">
        <f>SUM(C2:C4)</f>
        <v>272600</v>
      </c>
      <c r="D5" s="119">
        <f t="shared" ref="D5:F5" si="2">SUM(D2:D4)</f>
        <v>305895</v>
      </c>
      <c r="E5" s="119">
        <f t="shared" si="2"/>
        <v>331175</v>
      </c>
      <c r="F5" s="119">
        <f t="shared" si="2"/>
        <v>909670</v>
      </c>
      <c r="G5" s="127">
        <f t="shared" si="1"/>
        <v>0.44912216604787109</v>
      </c>
    </row>
    <row r="6" spans="1:7" x14ac:dyDescent="0.25">
      <c r="A6" s="87" t="s">
        <v>91</v>
      </c>
      <c r="B6" s="70" t="s">
        <v>92</v>
      </c>
      <c r="C6" s="117">
        <v>240640</v>
      </c>
      <c r="D6" s="117">
        <v>202240</v>
      </c>
      <c r="E6" s="117">
        <v>176640</v>
      </c>
      <c r="F6" s="118">
        <f>SUM(C6:E6)</f>
        <v>619520</v>
      </c>
      <c r="G6" s="127">
        <f t="shared" si="1"/>
        <v>0.30586934197013982</v>
      </c>
    </row>
    <row r="7" spans="1:7" x14ac:dyDescent="0.25">
      <c r="A7" s="87"/>
      <c r="B7" s="70" t="s">
        <v>16</v>
      </c>
      <c r="C7" s="117">
        <v>28350</v>
      </c>
      <c r="D7" s="117">
        <v>25200</v>
      </c>
      <c r="E7" s="117">
        <v>27090</v>
      </c>
      <c r="F7" s="118">
        <f t="shared" ref="F7:F9" si="3">SUM(C7:E7)</f>
        <v>80640</v>
      </c>
      <c r="G7" s="127">
        <f t="shared" si="1"/>
        <v>3.9813571372146299E-2</v>
      </c>
    </row>
    <row r="8" spans="1:7" x14ac:dyDescent="0.25">
      <c r="A8" s="87"/>
      <c r="B8" s="70" t="s">
        <v>93</v>
      </c>
      <c r="C8" s="117">
        <v>96250</v>
      </c>
      <c r="D8" s="117">
        <v>104300</v>
      </c>
      <c r="E8" s="117">
        <v>102200</v>
      </c>
      <c r="F8" s="118">
        <f t="shared" si="3"/>
        <v>302750</v>
      </c>
      <c r="G8" s="127">
        <f t="shared" si="1"/>
        <v>0.14947369460462911</v>
      </c>
    </row>
    <row r="9" spans="1:7" x14ac:dyDescent="0.25">
      <c r="A9" s="87"/>
      <c r="B9" s="70" t="s">
        <v>94</v>
      </c>
      <c r="C9" s="117">
        <v>32400</v>
      </c>
      <c r="D9" s="117">
        <v>37800</v>
      </c>
      <c r="E9" s="117">
        <v>42660</v>
      </c>
      <c r="F9" s="118">
        <f t="shared" si="3"/>
        <v>112860</v>
      </c>
      <c r="G9" s="127">
        <f t="shared" si="1"/>
        <v>5.5721226005213682E-2</v>
      </c>
    </row>
    <row r="10" spans="1:7" x14ac:dyDescent="0.25">
      <c r="A10" s="71" t="s">
        <v>17</v>
      </c>
      <c r="B10" s="72"/>
      <c r="C10" s="119">
        <f>SUM(C6:C9)</f>
        <v>397640</v>
      </c>
      <c r="D10" s="119">
        <f t="shared" ref="D10:F10" si="4">SUM(D6:D9)</f>
        <v>369540</v>
      </c>
      <c r="E10" s="119">
        <f t="shared" si="4"/>
        <v>348590</v>
      </c>
      <c r="F10" s="119">
        <f t="shared" si="4"/>
        <v>1115770</v>
      </c>
      <c r="G10" s="127">
        <f t="shared" si="1"/>
        <v>0.55087783395212897</v>
      </c>
    </row>
    <row r="11" spans="1:7" x14ac:dyDescent="0.25">
      <c r="A11" s="56"/>
      <c r="B11" s="67" t="s">
        <v>95</v>
      </c>
      <c r="C11" s="117">
        <f>SUM(C5,C10)</f>
        <v>670240</v>
      </c>
      <c r="D11" s="117">
        <f t="shared" ref="D11:F11" si="5">SUM(D5,D10)</f>
        <v>675435</v>
      </c>
      <c r="E11" s="117">
        <f t="shared" si="5"/>
        <v>679765</v>
      </c>
      <c r="F11" s="117">
        <f t="shared" si="5"/>
        <v>2025440</v>
      </c>
      <c r="G11" s="127">
        <f t="shared" si="1"/>
        <v>1</v>
      </c>
    </row>
  </sheetData>
  <mergeCells count="2">
    <mergeCell ref="A2:A4"/>
    <mergeCell ref="A6:A9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4" sqref="F14"/>
    </sheetView>
  </sheetViews>
  <sheetFormatPr baseColWidth="10" defaultRowHeight="15" x14ac:dyDescent="0.25"/>
  <sheetData>
    <row r="1" spans="1:6" ht="16.5" x14ac:dyDescent="0.25">
      <c r="A1" s="88" t="s">
        <v>106</v>
      </c>
      <c r="B1" s="88"/>
      <c r="C1" s="88"/>
      <c r="D1" s="88"/>
      <c r="E1" s="88"/>
      <c r="F1" s="88"/>
    </row>
    <row r="2" spans="1:6" x14ac:dyDescent="0.25">
      <c r="A2" s="73"/>
      <c r="B2" s="73"/>
      <c r="C2" s="73"/>
      <c r="D2" s="73"/>
      <c r="E2" s="73"/>
      <c r="F2" s="73"/>
    </row>
    <row r="3" spans="1:6" ht="15.75" thickBot="1" x14ac:dyDescent="0.3">
      <c r="A3" s="74"/>
      <c r="B3" s="74" t="s">
        <v>97</v>
      </c>
      <c r="C3" s="74" t="s">
        <v>98</v>
      </c>
      <c r="D3" s="74" t="s">
        <v>99</v>
      </c>
      <c r="E3" s="74" t="s">
        <v>20</v>
      </c>
      <c r="F3" s="74" t="s">
        <v>100</v>
      </c>
    </row>
    <row r="4" spans="1:6" ht="16.5" thickTop="1" thickBot="1" x14ac:dyDescent="0.3">
      <c r="A4" s="74" t="s">
        <v>101</v>
      </c>
      <c r="B4" s="131">
        <f>('1.8d Kaufverhalten Köln'!B4+'1.8c Kaufverhalten Frankfurt'!B4+'1.8b Kaufverhalten Mannheim'!B4)</f>
        <v>66</v>
      </c>
      <c r="C4" s="140">
        <f>('1.8d Kaufverhalten Köln'!C4+'1.8c Kaufverhalten Frankfurt'!C4+'1.8b Kaufverhalten Mannheim'!C4)</f>
        <v>121</v>
      </c>
      <c r="D4" s="140">
        <f>('1.8d Kaufverhalten Köln'!D4+'1.8c Kaufverhalten Frankfurt'!D4+'1.8b Kaufverhalten Mannheim'!D4)</f>
        <v>132</v>
      </c>
      <c r="E4" s="75">
        <f>SUM(B4:D4)</f>
        <v>319</v>
      </c>
      <c r="F4" s="76">
        <f>E4/$E$7</f>
        <v>0.2298270893371758</v>
      </c>
    </row>
    <row r="5" spans="1:6" ht="16.5" thickTop="1" thickBot="1" x14ac:dyDescent="0.3">
      <c r="A5" s="74" t="s">
        <v>102</v>
      </c>
      <c r="B5" s="131">
        <f>('1.8d Kaufverhalten Köln'!B5+'1.8c Kaufverhalten Frankfurt'!B5+'1.8b Kaufverhalten Mannheim'!B5)</f>
        <v>177</v>
      </c>
      <c r="C5" s="140">
        <f>('1.8d Kaufverhalten Köln'!C5+'1.8c Kaufverhalten Frankfurt'!C5+'1.8b Kaufverhalten Mannheim'!C5)</f>
        <v>110</v>
      </c>
      <c r="D5" s="140">
        <f>('1.8d Kaufverhalten Köln'!D5+'1.8c Kaufverhalten Frankfurt'!D5+'1.8b Kaufverhalten Mannheim'!D5)</f>
        <v>250</v>
      </c>
      <c r="E5" s="75">
        <f t="shared" ref="E5:E6" si="0">SUM(B5:D5)</f>
        <v>537</v>
      </c>
      <c r="F5" s="76">
        <f t="shared" ref="F5:F6" si="1">E5/$E$7</f>
        <v>0.38688760806916428</v>
      </c>
    </row>
    <row r="6" spans="1:6" ht="15.75" thickTop="1" x14ac:dyDescent="0.25">
      <c r="A6" s="74" t="s">
        <v>103</v>
      </c>
      <c r="B6" s="131">
        <f>('1.8d Kaufverhalten Köln'!B6+'1.8c Kaufverhalten Frankfurt'!B6+'1.8b Kaufverhalten Mannheim'!B6)</f>
        <v>31</v>
      </c>
      <c r="C6" s="140">
        <f>('1.8d Kaufverhalten Köln'!C6+'1.8c Kaufverhalten Frankfurt'!C6+'1.8b Kaufverhalten Mannheim'!C6)</f>
        <v>51</v>
      </c>
      <c r="D6" s="140">
        <f>('1.8d Kaufverhalten Köln'!D6+'1.8c Kaufverhalten Frankfurt'!D6+'1.8b Kaufverhalten Mannheim'!D6)</f>
        <v>450</v>
      </c>
      <c r="E6" s="75">
        <f t="shared" si="0"/>
        <v>532</v>
      </c>
      <c r="F6" s="76">
        <f t="shared" si="1"/>
        <v>0.38328530259365995</v>
      </c>
    </row>
    <row r="7" spans="1:6" x14ac:dyDescent="0.25">
      <c r="A7" s="74" t="s">
        <v>20</v>
      </c>
      <c r="B7" s="75">
        <f>SUM(B4:B6)</f>
        <v>274</v>
      </c>
      <c r="C7" s="75">
        <f>SUM(C4:C6)</f>
        <v>282</v>
      </c>
      <c r="D7" s="75">
        <f t="shared" ref="C7:E7" si="2">SUM(D4:D6)</f>
        <v>832</v>
      </c>
      <c r="E7" s="75">
        <f t="shared" si="2"/>
        <v>1388</v>
      </c>
      <c r="F7" s="79"/>
    </row>
    <row r="8" spans="1:6" x14ac:dyDescent="0.25">
      <c r="A8" s="74" t="s">
        <v>100</v>
      </c>
      <c r="B8" s="77">
        <f>B7/$E$7</f>
        <v>0.19740634005763688</v>
      </c>
      <c r="C8" s="77">
        <f t="shared" ref="C8:D8" si="3">C7/$E$7</f>
        <v>0.20317002881844382</v>
      </c>
      <c r="D8" s="77">
        <f t="shared" si="3"/>
        <v>0.59942363112391928</v>
      </c>
      <c r="E8" s="80"/>
      <c r="F8" s="78"/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K39" sqref="K39"/>
    </sheetView>
  </sheetViews>
  <sheetFormatPr baseColWidth="10" defaultRowHeight="15" x14ac:dyDescent="0.25"/>
  <sheetData>
    <row r="1" spans="1:6" ht="16.5" x14ac:dyDescent="0.25">
      <c r="A1" s="88" t="s">
        <v>96</v>
      </c>
      <c r="B1" s="88"/>
      <c r="C1" s="88"/>
      <c r="D1" s="88"/>
      <c r="E1" s="88"/>
      <c r="F1" s="88"/>
    </row>
    <row r="2" spans="1:6" x14ac:dyDescent="0.25">
      <c r="A2" s="73"/>
      <c r="B2" s="73"/>
      <c r="C2" s="73"/>
      <c r="D2" s="73"/>
      <c r="E2" s="73"/>
      <c r="F2" s="73"/>
    </row>
    <row r="3" spans="1:6" ht="15.75" thickBot="1" x14ac:dyDescent="0.3">
      <c r="A3" s="74"/>
      <c r="B3" s="74" t="s">
        <v>97</v>
      </c>
      <c r="C3" s="74" t="s">
        <v>98</v>
      </c>
      <c r="D3" s="74" t="s">
        <v>99</v>
      </c>
      <c r="E3" s="74" t="s">
        <v>20</v>
      </c>
      <c r="F3" s="74" t="s">
        <v>100</v>
      </c>
    </row>
    <row r="4" spans="1:6" ht="15.75" thickTop="1" x14ac:dyDescent="0.25">
      <c r="A4" s="74" t="s">
        <v>101</v>
      </c>
      <c r="B4" s="131">
        <v>11</v>
      </c>
      <c r="C4" s="132">
        <v>22</v>
      </c>
      <c r="D4" s="133">
        <v>56</v>
      </c>
      <c r="E4" s="75">
        <f>SUM(B4:D4)</f>
        <v>89</v>
      </c>
      <c r="F4" s="76">
        <f>E4/$E$7</f>
        <v>0.19474835886214442</v>
      </c>
    </row>
    <row r="5" spans="1:6" x14ac:dyDescent="0.25">
      <c r="A5" s="74" t="s">
        <v>102</v>
      </c>
      <c r="B5" s="134">
        <v>100</v>
      </c>
      <c r="C5" s="135">
        <v>33</v>
      </c>
      <c r="D5" s="136">
        <v>50</v>
      </c>
      <c r="E5" s="75">
        <f t="shared" ref="E5:E6" si="0">SUM(B5:D5)</f>
        <v>183</v>
      </c>
      <c r="F5" s="76">
        <f t="shared" ref="F5:F6" si="1">E5/$E$7</f>
        <v>0.40043763676148797</v>
      </c>
    </row>
    <row r="6" spans="1:6" ht="15.75" thickBot="1" x14ac:dyDescent="0.3">
      <c r="A6" s="74" t="s">
        <v>103</v>
      </c>
      <c r="B6" s="137">
        <v>30</v>
      </c>
      <c r="C6" s="138">
        <v>5</v>
      </c>
      <c r="D6" s="139">
        <v>150</v>
      </c>
      <c r="E6" s="75">
        <f t="shared" si="0"/>
        <v>185</v>
      </c>
      <c r="F6" s="76">
        <f t="shared" si="1"/>
        <v>0.40481400437636761</v>
      </c>
    </row>
    <row r="7" spans="1:6" ht="15.75" thickTop="1" x14ac:dyDescent="0.25">
      <c r="A7" s="74" t="s">
        <v>20</v>
      </c>
      <c r="B7" s="75">
        <f>SUM(B4:B6)</f>
        <v>141</v>
      </c>
      <c r="C7" s="75">
        <f t="shared" ref="C7:E7" si="2">SUM(C4:C6)</f>
        <v>60</v>
      </c>
      <c r="D7" s="75">
        <f t="shared" si="2"/>
        <v>256</v>
      </c>
      <c r="E7" s="75">
        <f t="shared" si="2"/>
        <v>457</v>
      </c>
      <c r="F7" s="76"/>
    </row>
    <row r="8" spans="1:6" x14ac:dyDescent="0.25">
      <c r="A8" s="74" t="s">
        <v>100</v>
      </c>
      <c r="B8" s="77">
        <f>B7/$E$7</f>
        <v>0.30853391684901532</v>
      </c>
      <c r="C8" s="77">
        <f t="shared" ref="C8:D8" si="3">C7/$E$7</f>
        <v>0.13129102844638948</v>
      </c>
      <c r="D8" s="77">
        <f t="shared" si="3"/>
        <v>0.56017505470459517</v>
      </c>
      <c r="E8" s="77"/>
      <c r="F8" s="78"/>
    </row>
  </sheetData>
  <mergeCells count="1">
    <mergeCell ref="A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16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18" baseType="lpstr">
      <vt:lpstr>1.1 Möbelumsatz</vt:lpstr>
      <vt:lpstr>1.2 Darlehen</vt:lpstr>
      <vt:lpstr>1.3 Kurierdienst</vt:lpstr>
      <vt:lpstr>1.4 Marketingerfolg</vt:lpstr>
      <vt:lpstr>1.5 Umsatzzahlen</vt:lpstr>
      <vt:lpstr>1.6 Immobilien</vt:lpstr>
      <vt:lpstr>1.7 Umsätze im 1. Quartal</vt:lpstr>
      <vt:lpstr>1.8a Kaufverhalten Dtl. gesamt</vt:lpstr>
      <vt:lpstr>1.8d Kaufverhalten Köln</vt:lpstr>
      <vt:lpstr>1.8c Kaufverhalten Frankfurt</vt:lpstr>
      <vt:lpstr>1.8b Kaufverhalten Mannheim</vt:lpstr>
      <vt:lpstr>1.9a Weltbevölkerung</vt:lpstr>
      <vt:lpstr>1.9b Personalkosten</vt:lpstr>
      <vt:lpstr>1.9cUmsätze je Geschäftsbereich</vt:lpstr>
      <vt:lpstr>1.9d Marktanteil Speichermedien</vt:lpstr>
      <vt:lpstr>1.9e Stärken-Schwächen-Analyse</vt:lpstr>
      <vt:lpstr>Weltbevölkerung (Diagramm)</vt:lpstr>
      <vt:lpstr>'1.9a Weltbevölkerung'!ein_na_b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Muenster</dc:creator>
  <cp:lastModifiedBy>Kien Nguyen</cp:lastModifiedBy>
  <dcterms:created xsi:type="dcterms:W3CDTF">2011-01-14T13:22:21Z</dcterms:created>
  <dcterms:modified xsi:type="dcterms:W3CDTF">2019-05-03T15:11:19Z</dcterms:modified>
</cp:coreProperties>
</file>